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3" activeTab="0"/>
  </bookViews>
  <sheets>
    <sheet name="DUALENWEB" sheetId="1" r:id="rId1"/>
  </sheets>
  <definedNames/>
  <calcPr fullCalcOnLoad="1"/>
</workbook>
</file>

<file path=xl/comments1.xml><?xml version="1.0" encoding="utf-8"?>
<comments xmlns="http://schemas.openxmlformats.org/spreadsheetml/2006/main">
  <authors>
    <author>Toan</author>
  </authors>
  <commentList>
    <comment ref="N118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167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266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317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368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  <comment ref="N419" authorId="0">
      <text>
        <r>
          <rPr>
            <sz val="8"/>
            <rFont val="Tahoma"/>
            <family val="2"/>
          </rPr>
          <t>Công thức tính điểm trung bình chuyên cần và kiểm tra: ROUND(((IF(J7&lt;&gt;"",I7*2+J7*2,I7*2)+IF(H7&lt;&gt;"",H7,0))/(IF(J7&lt;&gt;"",4,2)+IF(H7&lt;&gt;"",1,0))*3+G7)/4,2)</t>
        </r>
      </text>
    </comment>
  </commentList>
</comments>
</file>

<file path=xl/sharedStrings.xml><?xml version="1.0" encoding="utf-8"?>
<sst xmlns="http://schemas.openxmlformats.org/spreadsheetml/2006/main" count="386" uniqueCount="222">
  <si>
    <t>BỘ GIÁO DỤC VÀ ĐÀO TẠO</t>
  </si>
  <si>
    <t>TRƯỜNG ĐẠI HỌC BÀ RỊA VŨNG TÀU</t>
  </si>
  <si>
    <t>STT</t>
  </si>
  <si>
    <t>HỌ VÀ TÊN</t>
  </si>
  <si>
    <t>NGÀY SINH</t>
  </si>
  <si>
    <t>NƠI SINH</t>
  </si>
  <si>
    <t>Điểm 
chuyê cần &amp; Thái độ học tập</t>
  </si>
  <si>
    <t>Điểm
 kiêm tra thường xuyên</t>
  </si>
  <si>
    <t>Điểm 
kiêm tra định kỳ</t>
  </si>
  <si>
    <t>Điểm thi học phần</t>
  </si>
  <si>
    <t>Điểm tổng kết học phần</t>
  </si>
  <si>
    <t>Ghi chú</t>
  </si>
  <si>
    <t>Bài 1</t>
  </si>
  <si>
    <t>Bài 2</t>
  </si>
  <si>
    <r>
      <t>Ngành:</t>
    </r>
    <r>
      <rPr>
        <b/>
        <sz val="14"/>
        <rFont val="Times New Roman"/>
        <family val="1"/>
      </rPr>
      <t xml:space="preserve"> Kế toán</t>
    </r>
  </si>
  <si>
    <t>Giáo viên giảng dạy:</t>
  </si>
  <si>
    <t>Ngày Thi :</t>
  </si>
  <si>
    <t>Thời gian làm bài:</t>
  </si>
  <si>
    <t>Phút</t>
  </si>
  <si>
    <t>Ngày hiện hành</t>
  </si>
  <si>
    <t>Ngày cập nhật:</t>
  </si>
  <si>
    <t>Tổng số SV:</t>
  </si>
  <si>
    <t xml:space="preserve">Họ và tên SV: </t>
  </si>
  <si>
    <t xml:space="preserve">Ngày Sinh: </t>
  </si>
  <si>
    <t xml:space="preserve">Nơi sinh: </t>
  </si>
  <si>
    <t>DANH MỤC MÔN HỌC</t>
  </si>
  <si>
    <t>stt</t>
  </si>
  <si>
    <t>giáo viên gảng</t>
  </si>
  <si>
    <t>Ngày thi</t>
  </si>
  <si>
    <t>Thời gian(phút)</t>
  </si>
  <si>
    <t>Ngày cập nhật</t>
  </si>
  <si>
    <t>DANH SÁCH MỚI</t>
  </si>
  <si>
    <t>Học phần</t>
  </si>
  <si>
    <t>KẾT QUẢ HỌC TẬP</t>
  </si>
  <si>
    <t xml:space="preserve">GHI CHÚ: </t>
  </si>
  <si>
    <t>Phần tính toán trung gian</t>
  </si>
  <si>
    <t xml:space="preserve">ĐIỂM CHUYÊN CẦN: </t>
  </si>
  <si>
    <t xml:space="preserve">ĐIỂM KT THƯỜNG XUYỀN: </t>
  </si>
  <si>
    <t xml:space="preserve">ĐIỂM THI LẦN 1: </t>
  </si>
  <si>
    <t xml:space="preserve">ĐIỂM TRUNG BÌNH: </t>
  </si>
  <si>
    <t>Lần 1</t>
  </si>
  <si>
    <t>Lần 2</t>
  </si>
  <si>
    <t>Mã 
Sinh viên</t>
  </si>
  <si>
    <t>Học phần 6</t>
  </si>
  <si>
    <t>Học phần 7</t>
  </si>
  <si>
    <t>Học phần 8</t>
  </si>
  <si>
    <t>số bài kt</t>
  </si>
  <si>
    <t>Dung</t>
  </si>
  <si>
    <t>Trang</t>
  </si>
  <si>
    <t>`</t>
  </si>
  <si>
    <t>Loan</t>
  </si>
  <si>
    <t>Thúy</t>
  </si>
  <si>
    <t>An</t>
  </si>
  <si>
    <t>Mai</t>
  </si>
  <si>
    <t xml:space="preserve">ĐIỂM KT ĐỊNH KỲ BÀI 1: </t>
  </si>
  <si>
    <t xml:space="preserve">ĐIỂM KT ĐỊNH KỲ BÀI 2: </t>
  </si>
  <si>
    <t>-</t>
  </si>
  <si>
    <t>Dũng</t>
  </si>
  <si>
    <t>Hà</t>
  </si>
  <si>
    <t>Nguyễn Thị Ngọc</t>
  </si>
  <si>
    <t>Liên</t>
  </si>
  <si>
    <t>Lộc</t>
  </si>
  <si>
    <t>Nhi</t>
  </si>
  <si>
    <t>13/02/1992</t>
  </si>
  <si>
    <t>Vân</t>
  </si>
  <si>
    <t>Xuân</t>
  </si>
  <si>
    <t>TRƯỜNG TC CHUYÊN NGHIỆP BÀ RỊA</t>
  </si>
  <si>
    <t>BẢNG ĐIỂM LỚP ĐẠI HỌC LIÊN THÔNG CAO ĐẲNG KHÓA 04</t>
  </si>
  <si>
    <r>
      <t>Bậc đào tạo:</t>
    </r>
    <r>
      <rPr>
        <b/>
        <sz val="14"/>
        <rFont val="Times New Roman"/>
        <family val="1"/>
      </rPr>
      <t xml:space="preserve"> Đại học liên thông từ cao đẳng</t>
    </r>
  </si>
  <si>
    <t>TLCD-120-K4</t>
  </si>
  <si>
    <t>Đài</t>
  </si>
  <si>
    <t>17/10/1993</t>
  </si>
  <si>
    <t>TLCD-121-K4</t>
  </si>
  <si>
    <t xml:space="preserve">Trần Thị Mỹ </t>
  </si>
  <si>
    <t>25/04/1994</t>
  </si>
  <si>
    <t>TLCD-122-K4</t>
  </si>
  <si>
    <t xml:space="preserve">Vũ Thị </t>
  </si>
  <si>
    <t>12/04/1984</t>
  </si>
  <si>
    <t>TLCD-123-K4</t>
  </si>
  <si>
    <t>11/09/1994</t>
  </si>
  <si>
    <t>TLCD-124-K4</t>
  </si>
  <si>
    <t xml:space="preserve">Bùi Thị Cẩm </t>
  </si>
  <si>
    <t>06/01/1986</t>
  </si>
  <si>
    <t>TLCD-125-K4</t>
  </si>
  <si>
    <t xml:space="preserve">Trần Thị </t>
  </si>
  <si>
    <t>Hằng</t>
  </si>
  <si>
    <t>27/11/1993</t>
  </si>
  <si>
    <t>TLCD-126-K4</t>
  </si>
  <si>
    <t>Lê Thị Thúy</t>
  </si>
  <si>
    <t>16/08/1993</t>
  </si>
  <si>
    <t>TLCD-127-K4</t>
  </si>
  <si>
    <t xml:space="preserve">Đoàn Thị </t>
  </si>
  <si>
    <t>Hảo</t>
  </si>
  <si>
    <t>28/12/1991</t>
  </si>
  <si>
    <t>TLCD-128-K4</t>
  </si>
  <si>
    <t>Vũ Ngọc</t>
  </si>
  <si>
    <t>01/08/1991</t>
  </si>
  <si>
    <t>TLCD-129-K4</t>
  </si>
  <si>
    <t xml:space="preserve">Trần Thị  </t>
  </si>
  <si>
    <t>Lý</t>
  </si>
  <si>
    <t>16/10/1994</t>
  </si>
  <si>
    <t>TLCD-130-K4</t>
  </si>
  <si>
    <t>Chung Nhật</t>
  </si>
  <si>
    <t>Nam</t>
  </si>
  <si>
    <t>TLCD-131-K4</t>
  </si>
  <si>
    <t>Bùi Thị Tuyết</t>
  </si>
  <si>
    <t>Ngân</t>
  </si>
  <si>
    <t>03/11/1992</t>
  </si>
  <si>
    <t>TLCD-132-K4</t>
  </si>
  <si>
    <t>Đào Thị</t>
  </si>
  <si>
    <t>Ngần</t>
  </si>
  <si>
    <t>25/01/1992</t>
  </si>
  <si>
    <t>TLCD-133-K4</t>
  </si>
  <si>
    <t xml:space="preserve">Lê Thị </t>
  </si>
  <si>
    <t>Ngoan</t>
  </si>
  <si>
    <t>05/01/1986</t>
  </si>
  <si>
    <t>TLCD-134-K4</t>
  </si>
  <si>
    <t>Nguyễn Thị Ánh</t>
  </si>
  <si>
    <t>Nguyệt</t>
  </si>
  <si>
    <t>04/09/1993</t>
  </si>
  <si>
    <t>TLCD-135-K4</t>
  </si>
  <si>
    <t>Nguyễn Thị Yến</t>
  </si>
  <si>
    <t>13/08/1994</t>
  </si>
  <si>
    <t>TLCD-136-K4</t>
  </si>
  <si>
    <t>Nguyễn Trần Vũ</t>
  </si>
  <si>
    <t>16/02/1989</t>
  </si>
  <si>
    <t>TLCD-137-K4</t>
  </si>
  <si>
    <t>Nguyễn Lê Trúc</t>
  </si>
  <si>
    <t>Quỳnh</t>
  </si>
  <si>
    <t>28/10/1991</t>
  </si>
  <si>
    <t>TLCD-138-K4</t>
  </si>
  <si>
    <t>Võ Thị Bích</t>
  </si>
  <si>
    <t>Thư</t>
  </si>
  <si>
    <t>30/01/1993</t>
  </si>
  <si>
    <t>TLCD-139-K4</t>
  </si>
  <si>
    <t xml:space="preserve">Nguyễn Thị </t>
  </si>
  <si>
    <t>15/04/1989</t>
  </si>
  <si>
    <t>TLCD-140-K4</t>
  </si>
  <si>
    <t>Hoàng Thị Trang Thủy</t>
  </si>
  <si>
    <t>Tiên</t>
  </si>
  <si>
    <t>01/01/1989</t>
  </si>
  <si>
    <t>TLCD-141-K4</t>
  </si>
  <si>
    <t>Trần Thị Thùy</t>
  </si>
  <si>
    <t>08/10/1993</t>
  </si>
  <si>
    <t>TLCD-142-K4</t>
  </si>
  <si>
    <t xml:space="preserve">Nguyễn Thị Cẩm </t>
  </si>
  <si>
    <t>01/11/1989</t>
  </si>
  <si>
    <t>TLCD-143-K4</t>
  </si>
  <si>
    <t>15/05/1991</t>
  </si>
  <si>
    <t>TLCD-144-K4</t>
  </si>
  <si>
    <t>Trương Duy Hải</t>
  </si>
  <si>
    <t>Yến</t>
  </si>
  <si>
    <t>06/11/1991</t>
  </si>
  <si>
    <t>TLCD-145-K4</t>
  </si>
  <si>
    <t>Vũ Thị Tuyết</t>
  </si>
  <si>
    <t>12/03/1973</t>
  </si>
  <si>
    <t>TLCD-146-K4</t>
  </si>
  <si>
    <t>12/04/1990</t>
  </si>
  <si>
    <t>TLCD-147-K4</t>
  </si>
  <si>
    <t>Trần Quốc</t>
  </si>
  <si>
    <t>03/08/1993</t>
  </si>
  <si>
    <t>TLCD-148-K4</t>
  </si>
  <si>
    <t>Hoàng Thị Ngân</t>
  </si>
  <si>
    <t>21/10/1988</t>
  </si>
  <si>
    <t>TLCD-149-K4</t>
  </si>
  <si>
    <t>Trần Thị Thanh</t>
  </si>
  <si>
    <t>Hoa</t>
  </si>
  <si>
    <t>05/12/1992</t>
  </si>
  <si>
    <t>TLCD-150-K4</t>
  </si>
  <si>
    <t>Đặng Thị Thu</t>
  </si>
  <si>
    <t>Hương</t>
  </si>
  <si>
    <t>06/11/1988</t>
  </si>
  <si>
    <t>TLCD-151-K4</t>
  </si>
  <si>
    <t>Lê Thị Kim</t>
  </si>
  <si>
    <t>22/01/1991</t>
  </si>
  <si>
    <t>TLCD-152-K4</t>
  </si>
  <si>
    <t>Ngô Thành</t>
  </si>
  <si>
    <t>18/10/1994</t>
  </si>
  <si>
    <t>TLCD-153-K4</t>
  </si>
  <si>
    <t>Dương Thị</t>
  </si>
  <si>
    <t>06/05/1991</t>
  </si>
  <si>
    <t>TLCD-154-K4</t>
  </si>
  <si>
    <t>Ngô Thị Thanh</t>
  </si>
  <si>
    <t>02/10/1991</t>
  </si>
  <si>
    <t>TLCD-155-K4</t>
  </si>
  <si>
    <t>Hoàng Thị Hồng</t>
  </si>
  <si>
    <t>Nga</t>
  </si>
  <si>
    <t>20/11/1992</t>
  </si>
  <si>
    <t>TLCD-156-K4</t>
  </si>
  <si>
    <t>Hồ Thị Kim</t>
  </si>
  <si>
    <t>Oanh</t>
  </si>
  <si>
    <t>24/12/1989</t>
  </si>
  <si>
    <t>TLCD-157-K4</t>
  </si>
  <si>
    <t>Võ Thị</t>
  </si>
  <si>
    <t>Quyên</t>
  </si>
  <si>
    <t>30/09/1991</t>
  </si>
  <si>
    <t>TLCD-158-K4</t>
  </si>
  <si>
    <t>Trương Văn</t>
  </si>
  <si>
    <t>Sang</t>
  </si>
  <si>
    <t>10/03/1991</t>
  </si>
  <si>
    <t>TLCD-159-K4</t>
  </si>
  <si>
    <t>Lý Quang</t>
  </si>
  <si>
    <t>18/03/1992</t>
  </si>
  <si>
    <t>TLCD-160-K4</t>
  </si>
  <si>
    <t>Phan Tuấn</t>
  </si>
  <si>
    <t>Vũ</t>
  </si>
  <si>
    <t>30/08/1992</t>
  </si>
  <si>
    <t>TLCD-161-K4</t>
  </si>
  <si>
    <t>Nguyễn Thị</t>
  </si>
  <si>
    <t>01/11/1991</t>
  </si>
  <si>
    <t>TLCD-162-K4</t>
  </si>
  <si>
    <t>Nguyễn Thị Hà</t>
  </si>
  <si>
    <t>My</t>
  </si>
  <si>
    <t>10/10/1986</t>
  </si>
  <si>
    <t>Cô Loan</t>
  </si>
  <si>
    <t>Kiểm toán tài chính</t>
  </si>
  <si>
    <t>Thầy Dũng</t>
  </si>
  <si>
    <t>Phân tích báo cáo tài chính</t>
  </si>
  <si>
    <t>Thầy Hà</t>
  </si>
  <si>
    <t>Học phần thay thế Khóa luận Tốt nghiệp</t>
  </si>
  <si>
    <t>Thầy Nam</t>
  </si>
  <si>
    <t>Kế toán ngân hàng thương mại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</si>
</sst>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&quot;VND&quot;#,##0_);\(&quot;VND&quot;#,##0\)"/>
    <numFmt numFmtId="175" formatCode="&quot;VND&quot;#,##0_);[Red]\(&quot;VND&quot;#,##0\)"/>
    <numFmt numFmtId="176" formatCode="&quot;VND&quot;#,##0.00_);\(&quot;VND&quot;#,##0.00\)"/>
    <numFmt numFmtId="177" formatCode="&quot;VND&quot;#,##0.00_);[Red]\(&quot;VND&quot;#,##0.00\)"/>
    <numFmt numFmtId="178" formatCode="_(&quot;VND&quot;* #,##0_);_(&quot;VND&quot;* \(#,##0\);_(&quot;VND&quot;* &quot;-&quot;_);_(@_)"/>
    <numFmt numFmtId="179" formatCode="_(&quot;VND&quot;* #,##0.00_);_(&quot;VND&quot;* \(#,##0.00\);_(&quot;VND&quot;* &quot;-&quot;&quot;?&quot;&quot;?&quot;_);_(@_)"/>
    <numFmt numFmtId="180" formatCode="_(* #,##0.00_);_(* \(#,##0.00\);_(* &quot;-&quot;&quot;?&quot;&quot;?&quot;_);_(@_)"/>
    <numFmt numFmtId="181" formatCode="_(&quot;$&quot;* #,##0.00_);_(&quot;$&quot;* \(#,##0.00\);_(&quot;$&quot;* &quot;-&quot;&quot;?&quot;&quot;?&quot;_);_(@_)"/>
    <numFmt numFmtId="182" formatCode="#,##0\ &quot;đồng&quot;;\-#,##0\ &quot;đồng&quot;"/>
    <numFmt numFmtId="183" formatCode="#,##0\ &quot;đồng&quot;;[Red]\-#,##0\ &quot;đồng&quot;"/>
    <numFmt numFmtId="184" formatCode="#,##0.00\ &quot;đồng&quot;;\-#,##0.00\ &quot;đồng&quot;"/>
    <numFmt numFmtId="185" formatCode="#,##0.00\ &quot;đồng&quot;;[Red]\-#,##0.00\ &quot;đồng&quot;"/>
    <numFmt numFmtId="186" formatCode="_-* #,##0\ &quot;đồng&quot;_-;\-* #,##0\ &quot;đồng&quot;_-;_-* &quot;-&quot;\ &quot;đồng&quot;_-;_-@_-"/>
    <numFmt numFmtId="187" formatCode="_-* #,##0\ _đ_ồ_n_g_-;\-* #,##0\ _đ_ồ_n_g_-;_-* &quot;-&quot;\ _đ_ồ_n_g_-;_-@_-"/>
    <numFmt numFmtId="188" formatCode="_-* #,##0.00\ &quot;đồng&quot;_-;\-* #,##0.00\ &quot;đồng&quot;_-;_-* &quot;-&quot;&quot;?&quot;&quot;?&quot;\ &quot;đồng&quot;_-;_-@_-"/>
    <numFmt numFmtId="189" formatCode="_-* #,##0.00\ _đ_ồ_n_g_-;\-* #,##0.00\ _đ_ồ_n_g_-;_-* &quot;-&quot;&quot;?&quot;&quot;?&quot;\ _đ_ồ_n_g_-;_-@_-"/>
    <numFmt numFmtId="190" formatCode="#,##0\ &quot;₫&quot;;\-#,##0\ &quot;₫&quot;"/>
    <numFmt numFmtId="191" formatCode="#,##0\ &quot;₫&quot;;[Red]\-#,##0\ &quot;₫&quot;"/>
    <numFmt numFmtId="192" formatCode="#,##0.00\ &quot;₫&quot;;\-#,##0.00\ &quot;₫&quot;"/>
    <numFmt numFmtId="193" formatCode="#,##0.00\ &quot;₫&quot;;[Red]\-#,##0.00\ &quot;₫&quot;"/>
    <numFmt numFmtId="194" formatCode="_-* #,##0\ &quot;₫&quot;_-;\-* #,##0\ &quot;₫&quot;_-;_-* &quot;-&quot;\ &quot;₫&quot;_-;_-@_-"/>
    <numFmt numFmtId="195" formatCode="_-* #,##0\ _₫_-;\-* #,##0\ _₫_-;_-* &quot;-&quot;\ _₫_-;_-@_-"/>
    <numFmt numFmtId="196" formatCode="_-* #,##0.00\ &quot;₫&quot;_-;\-* #,##0.00\ &quot;₫&quot;_-;_-* &quot;-&quot;&quot;?&quot;&quot;?&quot;\ &quot;₫&quot;_-;_-@_-"/>
    <numFmt numFmtId="197" formatCode="_-* #,##0.00\ _₫_-;\-* #,##0.00\ _₫_-;_-* &quot;-&quot;&quot;?&quot;&quot;?&quot;\ _₫_-;_-@_-"/>
    <numFmt numFmtId="198" formatCode="0.0"/>
    <numFmt numFmtId="199" formatCode="0.0;[Red]0.0"/>
    <numFmt numFmtId="200" formatCode="[$-409]dddd\,\ mmmm\ dd\,\ yyyy"/>
    <numFmt numFmtId="201" formatCode="m/d/yy;@"/>
    <numFmt numFmtId="202" formatCode="[$-409]h:mm:ss\ AM/PM"/>
    <numFmt numFmtId="203" formatCode="mmm\-yyyy"/>
    <numFmt numFmtId="204" formatCode="0.000"/>
  </numFmts>
  <fonts count="105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20"/>
      <color indexed="48"/>
      <name val="Times New Roman"/>
      <family val="1"/>
    </font>
    <font>
      <b/>
      <u val="single"/>
      <sz val="12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b/>
      <sz val="24"/>
      <name val="Times New Roman"/>
      <family val="1"/>
    </font>
    <font>
      <b/>
      <sz val="14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b/>
      <i/>
      <sz val="14"/>
      <color indexed="12"/>
      <name val="Times New Roman"/>
      <family val="1"/>
    </font>
    <font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6"/>
      <color indexed="10"/>
      <name val="Times New Roman"/>
      <family val="1"/>
    </font>
    <font>
      <i/>
      <u val="single"/>
      <sz val="14"/>
      <name val="Times New Roman"/>
      <family val="1"/>
    </font>
    <font>
      <i/>
      <u val="single"/>
      <sz val="14"/>
      <color indexed="10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61"/>
      <name val="Times New Roman"/>
      <family val="1"/>
    </font>
    <font>
      <sz val="12"/>
      <color indexed="61"/>
      <name val="Times New Roman"/>
      <family val="1"/>
    </font>
    <font>
      <sz val="16"/>
      <color indexed="12"/>
      <name val="Times New Roman"/>
      <family val="1"/>
    </font>
    <font>
      <sz val="16"/>
      <name val="Times New Roman"/>
      <family val="1"/>
    </font>
    <font>
      <b/>
      <sz val="16"/>
      <color indexed="12"/>
      <name val="Times New Roman"/>
      <family val="1"/>
    </font>
    <font>
      <b/>
      <i/>
      <sz val="12"/>
      <name val="Times New Roman"/>
      <family val="1"/>
    </font>
    <font>
      <b/>
      <i/>
      <sz val="18"/>
      <color indexed="12"/>
      <name val="Times New Roman"/>
      <family val="1"/>
    </font>
    <font>
      <b/>
      <sz val="28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6"/>
      <name val="Times New Roman"/>
      <family val="1"/>
    </font>
    <font>
      <b/>
      <sz val="16"/>
      <color indexed="16"/>
      <name val="Times New Roman"/>
      <family val="1"/>
    </font>
    <font>
      <sz val="12"/>
      <name val="Arial"/>
      <family val="2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0"/>
      <name val="Times New Roman"/>
      <family val="1"/>
    </font>
    <font>
      <b/>
      <sz val="16"/>
      <color indexed="62"/>
      <name val="Times New Roman"/>
      <family val="1"/>
    </font>
    <font>
      <sz val="8"/>
      <name val="Segoe UI"/>
      <family val="2"/>
    </font>
    <font>
      <b/>
      <sz val="26"/>
      <color indexed="12"/>
      <name val="Times New Roman"/>
      <family val="0"/>
    </font>
    <font>
      <b/>
      <sz val="20"/>
      <color indexed="12"/>
      <name val="Times New Roman"/>
      <family val="0"/>
    </font>
    <font>
      <sz val="10"/>
      <color indexed="8"/>
      <name val="Arial"/>
      <family val="0"/>
    </font>
    <font>
      <b/>
      <i/>
      <u val="single"/>
      <sz val="16"/>
      <color indexed="8"/>
      <name val="Arial"/>
      <family val="0"/>
    </font>
    <font>
      <i/>
      <sz val="16"/>
      <color indexed="8"/>
      <name val="Arial"/>
      <family val="0"/>
    </font>
    <font>
      <sz val="26"/>
      <color indexed="8"/>
      <name val="Arial"/>
      <family val="0"/>
    </font>
    <font>
      <sz val="28"/>
      <color indexed="8"/>
      <name val="Arial"/>
      <family val="0"/>
    </font>
    <font>
      <u val="single"/>
      <sz val="28"/>
      <color indexed="8"/>
      <name val="Arial"/>
      <family val="0"/>
    </font>
    <font>
      <sz val="18"/>
      <color indexed="8"/>
      <name val="Arial"/>
      <family val="0"/>
    </font>
    <font>
      <b/>
      <sz val="28"/>
      <color indexed="8"/>
      <name val="Arial"/>
      <family val="0"/>
    </font>
    <font>
      <b/>
      <sz val="36"/>
      <color indexed="10"/>
      <name val="Arial"/>
      <family val="0"/>
    </font>
    <font>
      <b/>
      <sz val="26"/>
      <color indexed="8"/>
      <name val="Arial"/>
      <family val="0"/>
    </font>
    <font>
      <i/>
      <u val="single"/>
      <sz val="28"/>
      <color indexed="8"/>
      <name val="Arial"/>
      <family val="0"/>
    </font>
    <font>
      <i/>
      <sz val="28"/>
      <color indexed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70C0"/>
      <name val="Times New Roman"/>
      <family val="1"/>
    </font>
    <font>
      <b/>
      <sz val="16"/>
      <color theme="4" tint="-0.24997000396251678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otted"/>
    </border>
    <border>
      <left style="thin"/>
      <right/>
      <top style="dotted"/>
      <bottom style="dotted"/>
    </border>
    <border>
      <left/>
      <right style="thin"/>
      <top style="dotted"/>
      <bottom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thin"/>
      <right style="thin"/>
      <top/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0" applyNumberFormat="0" applyBorder="0" applyAlignment="0" applyProtection="0"/>
    <xf numFmtId="0" fontId="86" fillId="27" borderId="1" applyNumberFormat="0" applyAlignment="0" applyProtection="0"/>
    <xf numFmtId="0" fontId="87" fillId="28" borderId="2" applyNumberFormat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5" fillId="0" borderId="0" xfId="57" applyFont="1" applyBorder="1" applyAlignment="1">
      <alignment horizontal="center"/>
      <protection/>
    </xf>
    <xf numFmtId="0" fontId="19" fillId="0" borderId="0" xfId="57" applyFont="1" applyBorder="1" applyAlignment="1">
      <alignment horizontal="center"/>
      <protection/>
    </xf>
    <xf numFmtId="0" fontId="14" fillId="0" borderId="0" xfId="0" applyFont="1" applyBorder="1" applyAlignment="1">
      <alignment horizontal="right"/>
    </xf>
    <xf numFmtId="14" fontId="20" fillId="0" borderId="0" xfId="0" applyNumberFormat="1" applyFont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14" fontId="17" fillId="0" borderId="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4" fontId="21" fillId="0" borderId="0" xfId="0" applyNumberFormat="1" applyFont="1" applyBorder="1" applyAlignment="1" quotePrefix="1">
      <alignment horizontal="center"/>
    </xf>
    <xf numFmtId="14" fontId="2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25" fillId="0" borderId="0" xfId="0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" fontId="16" fillId="0" borderId="10" xfId="0" applyNumberFormat="1" applyFont="1" applyBorder="1" applyAlignment="1" quotePrefix="1">
      <alignment horizontal="center"/>
    </xf>
    <xf numFmtId="14" fontId="27" fillId="0" borderId="0" xfId="0" applyNumberFormat="1" applyFont="1" applyBorder="1" applyAlignment="1">
      <alignment horizontal="center"/>
    </xf>
    <xf numFmtId="14" fontId="12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14" fontId="12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4" fontId="31" fillId="0" borderId="10" xfId="0" applyNumberFormat="1" applyFont="1" applyFill="1" applyBorder="1" applyAlignment="1">
      <alignment horizontal="left"/>
    </xf>
    <xf numFmtId="14" fontId="32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Fill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/>
    </xf>
    <xf numFmtId="2" fontId="12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57" applyFont="1" applyFill="1" applyAlignment="1">
      <alignment horizontal="center"/>
      <protection/>
    </xf>
    <xf numFmtId="0" fontId="12" fillId="0" borderId="0" xfId="57" applyFont="1" applyFill="1">
      <alignment/>
      <protection/>
    </xf>
    <xf numFmtId="0" fontId="34" fillId="0" borderId="0" xfId="0" applyFont="1" applyAlignment="1">
      <alignment/>
    </xf>
    <xf numFmtId="0" fontId="12" fillId="0" borderId="0" xfId="0" applyFont="1" applyFill="1" applyAlignment="1">
      <alignment/>
    </xf>
    <xf numFmtId="14" fontId="22" fillId="0" borderId="0" xfId="0" applyNumberFormat="1" applyFont="1" applyBorder="1" applyAlignment="1" quotePrefix="1">
      <alignment horizontal="center"/>
    </xf>
    <xf numFmtId="14" fontId="22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57" applyFont="1" applyFill="1" applyBorder="1" applyAlignment="1">
      <alignment horizontal="center"/>
      <protection/>
    </xf>
    <xf numFmtId="0" fontId="8" fillId="0" borderId="0" xfId="0" applyFont="1" applyFill="1" applyBorder="1" applyAlignment="1">
      <alignment/>
    </xf>
    <xf numFmtId="0" fontId="8" fillId="0" borderId="0" xfId="57" applyFont="1" applyFill="1" applyBorder="1" applyAlignment="1">
      <alignment horizontal="center"/>
      <protection/>
    </xf>
    <xf numFmtId="0" fontId="12" fillId="33" borderId="10" xfId="0" applyFont="1" applyFill="1" applyBorder="1" applyAlignment="1">
      <alignment/>
    </xf>
    <xf numFmtId="14" fontId="12" fillId="33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4" fontId="12" fillId="0" borderId="10" xfId="0" applyNumberFormat="1" applyFont="1" applyFill="1" applyBorder="1" applyAlignment="1" quotePrefix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4" fontId="16" fillId="0" borderId="0" xfId="0" applyNumberFormat="1" applyFont="1" applyBorder="1" applyAlignment="1">
      <alignment horizontal="right"/>
    </xf>
    <xf numFmtId="14" fontId="35" fillId="0" borderId="13" xfId="0" applyNumberFormat="1" applyFont="1" applyBorder="1" applyAlignment="1">
      <alignment/>
    </xf>
    <xf numFmtId="14" fontId="35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/>
    </xf>
    <xf numFmtId="14" fontId="12" fillId="0" borderId="12" xfId="0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198" fontId="0" fillId="0" borderId="10" xfId="0" applyNumberFormat="1" applyBorder="1" applyAlignment="1">
      <alignment/>
    </xf>
    <xf numFmtId="0" fontId="3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2" fillId="35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10" xfId="0" applyFont="1" applyBorder="1" applyAlignment="1">
      <alignment/>
    </xf>
    <xf numFmtId="0" fontId="9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4" fontId="33" fillId="0" borderId="0" xfId="0" applyNumberFormat="1" applyFont="1" applyBorder="1" applyAlignment="1" applyProtection="1">
      <alignment/>
      <protection locked="0"/>
    </xf>
    <xf numFmtId="14" fontId="42" fillId="0" borderId="0" xfId="0" applyNumberFormat="1" applyFont="1" applyAlignment="1">
      <alignment/>
    </xf>
    <xf numFmtId="198" fontId="4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9" fontId="2" fillId="0" borderId="10" xfId="60" applyFont="1" applyBorder="1" applyAlignment="1">
      <alignment horizontal="center" vertical="center" wrapText="1"/>
    </xf>
    <xf numFmtId="0" fontId="100" fillId="0" borderId="0" xfId="0" applyFont="1" applyBorder="1" applyAlignment="1">
      <alignment/>
    </xf>
    <xf numFmtId="198" fontId="101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2" fontId="44" fillId="36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2" fontId="101" fillId="0" borderId="10" xfId="0" applyNumberFormat="1" applyFont="1" applyBorder="1" applyAlignment="1">
      <alignment horizontal="left"/>
    </xf>
    <xf numFmtId="0" fontId="12" fillId="36" borderId="24" xfId="0" applyFont="1" applyFill="1" applyBorder="1" applyAlignment="1">
      <alignment horizontal="center" vertical="center" shrinkToFit="1"/>
    </xf>
    <xf numFmtId="49" fontId="102" fillId="36" borderId="25" xfId="0" applyNumberFormat="1" applyFont="1" applyFill="1" applyBorder="1" applyAlignment="1" quotePrefix="1">
      <alignment horizontal="center" vertical="center" shrinkToFit="1"/>
    </xf>
    <xf numFmtId="0" fontId="12" fillId="36" borderId="25" xfId="0" applyFont="1" applyFill="1" applyBorder="1" applyAlignment="1">
      <alignment horizontal="center" vertical="center" shrinkToFit="1"/>
    </xf>
    <xf numFmtId="0" fontId="103" fillId="36" borderId="25" xfId="0" applyFont="1" applyFill="1" applyBorder="1" applyAlignment="1">
      <alignment horizontal="center" vertical="center" shrinkToFit="1"/>
    </xf>
    <xf numFmtId="0" fontId="100" fillId="0" borderId="25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03" fillId="0" borderId="25" xfId="0" applyFont="1" applyFill="1" applyBorder="1" applyAlignment="1">
      <alignment horizontal="center" vertical="center" shrinkToFit="1"/>
    </xf>
    <xf numFmtId="2" fontId="12" fillId="36" borderId="25" xfId="0" applyNumberFormat="1" applyFont="1" applyFill="1" applyBorder="1" applyAlignment="1">
      <alignment horizontal="center" vertical="center" shrinkToFit="1"/>
    </xf>
    <xf numFmtId="49" fontId="102" fillId="36" borderId="26" xfId="0" applyNumberFormat="1" applyFont="1" applyFill="1" applyBorder="1" applyAlignment="1" quotePrefix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198" fontId="43" fillId="0" borderId="16" xfId="0" applyNumberFormat="1" applyFont="1" applyBorder="1" applyAlignment="1">
      <alignment horizontal="center" vertical="center"/>
    </xf>
    <xf numFmtId="0" fontId="46" fillId="0" borderId="27" xfId="57" applyFont="1" applyFill="1" applyBorder="1" applyAlignment="1">
      <alignment horizontal="center" vertical="center" shrinkToFit="1"/>
      <protection/>
    </xf>
    <xf numFmtId="0" fontId="12" fillId="0" borderId="28" xfId="0" applyFont="1" applyFill="1" applyBorder="1" applyAlignment="1">
      <alignment vertical="center" shrinkToFit="1"/>
    </xf>
    <xf numFmtId="0" fontId="2" fillId="0" borderId="29" xfId="0" applyFont="1" applyFill="1" applyBorder="1" applyAlignment="1">
      <alignment vertical="center"/>
    </xf>
    <xf numFmtId="0" fontId="46" fillId="0" borderId="30" xfId="57" applyFont="1" applyFill="1" applyBorder="1" applyAlignment="1">
      <alignment horizontal="center" vertical="center" shrinkToFit="1"/>
      <protection/>
    </xf>
    <xf numFmtId="0" fontId="46" fillId="0" borderId="31" xfId="57" applyFont="1" applyFill="1" applyBorder="1" applyAlignment="1">
      <alignment horizontal="center" vertical="center" shrinkToFit="1"/>
      <protection/>
    </xf>
    <xf numFmtId="0" fontId="12" fillId="0" borderId="32" xfId="0" applyFont="1" applyFill="1" applyBorder="1" applyAlignment="1">
      <alignment vertical="center" shrinkToFit="1"/>
    </xf>
    <xf numFmtId="0" fontId="2" fillId="0" borderId="33" xfId="0" applyFont="1" applyFill="1" applyBorder="1" applyAlignment="1">
      <alignment vertical="center"/>
    </xf>
    <xf numFmtId="0" fontId="46" fillId="0" borderId="34" xfId="57" applyFont="1" applyFill="1" applyBorder="1" applyAlignment="1">
      <alignment horizontal="center" vertical="center" shrinkToFit="1"/>
      <protection/>
    </xf>
    <xf numFmtId="0" fontId="12" fillId="0" borderId="35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/>
    </xf>
    <xf numFmtId="49" fontId="102" fillId="36" borderId="36" xfId="0" applyNumberFormat="1" applyFont="1" applyFill="1" applyBorder="1" applyAlignment="1" quotePrefix="1">
      <alignment horizontal="center" vertical="center" shrinkToFit="1"/>
    </xf>
    <xf numFmtId="0" fontId="12" fillId="0" borderId="10" xfId="0" applyFont="1" applyFill="1" applyBorder="1" applyAlignment="1" quotePrefix="1">
      <alignment/>
    </xf>
    <xf numFmtId="0" fontId="48" fillId="0" borderId="25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48" fillId="0" borderId="26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8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8" fillId="0" borderId="36" xfId="0" applyFont="1" applyFill="1" applyBorder="1" applyAlignment="1">
      <alignment horizontal="center" vertical="center" shrinkToFit="1"/>
    </xf>
    <xf numFmtId="0" fontId="47" fillId="0" borderId="36" xfId="0" applyFont="1" applyFill="1" applyBorder="1" applyAlignment="1">
      <alignment horizontal="center" vertical="center" shrinkToFit="1"/>
    </xf>
    <xf numFmtId="0" fontId="48" fillId="0" borderId="3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7" xfId="0" applyFont="1" applyBorder="1" applyAlignment="1">
      <alignment horizontal="left"/>
    </xf>
    <xf numFmtId="14" fontId="17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21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14" fontId="22" fillId="0" borderId="14" xfId="0" applyNumberFormat="1" applyFont="1" applyBorder="1" applyAlignment="1" quotePrefix="1">
      <alignment horizontal="center"/>
    </xf>
    <xf numFmtId="14" fontId="22" fillId="0" borderId="37" xfId="0" applyNumberFormat="1" applyFont="1" applyBorder="1" applyAlignment="1" quotePrefix="1">
      <alignment horizontal="center"/>
    </xf>
    <xf numFmtId="0" fontId="3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4" fontId="31" fillId="0" borderId="14" xfId="0" applyNumberFormat="1" applyFont="1" applyBorder="1" applyAlignment="1">
      <alignment horizontal="left"/>
    </xf>
    <xf numFmtId="14" fontId="31" fillId="0" borderId="37" xfId="0" applyNumberFormat="1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34"/>
        </patternFill>
      </fill>
    </dxf>
    <dxf>
      <font>
        <color indexed="10"/>
      </font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18</xdr:row>
      <xdr:rowOff>38100</xdr:rowOff>
    </xdr:from>
    <xdr:to>
      <xdr:col>12</xdr:col>
      <xdr:colOff>590550</xdr:colOff>
      <xdr:row>43</xdr:row>
      <xdr:rowOff>142875</xdr:rowOff>
    </xdr:to>
    <xdr:sp>
      <xdr:nvSpPr>
        <xdr:cNvPr id="1" name="AutoShape 6"/>
        <xdr:cNvSpPr>
          <a:spLocks/>
        </xdr:cNvSpPr>
      </xdr:nvSpPr>
      <xdr:spPr>
        <a:xfrm>
          <a:off x="2247900" y="4371975"/>
          <a:ext cx="8858250" cy="6819900"/>
        </a:xfrm>
        <a:prstGeom prst="bevel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19</xdr:row>
      <xdr:rowOff>76200</xdr:rowOff>
    </xdr:from>
    <xdr:to>
      <xdr:col>11</xdr:col>
      <xdr:colOff>171450</xdr:colOff>
      <xdr:row>21</xdr:row>
      <xdr:rowOff>152400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3886200" y="4610100"/>
          <a:ext cx="628650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45720" rIns="54864" bIns="0"/>
        <a:p>
          <a:pPr algn="ctr">
            <a:defRPr/>
          </a:pPr>
          <a:r>
            <a:rPr lang="en-US" cap="none" sz="2600" b="1" i="0" u="none" baseline="0">
              <a:solidFill>
                <a:srgbClr val="0000FF"/>
              </a:solidFill>
            </a:rPr>
            <a:t>THÔNG TIN SINH VIÊN</a:t>
          </a:r>
        </a:p>
      </xdr:txBody>
    </xdr:sp>
    <xdr:clientData/>
  </xdr:twoCellAnchor>
  <xdr:twoCellAnchor>
    <xdr:from>
      <xdr:col>2</xdr:col>
      <xdr:colOff>57150</xdr:colOff>
      <xdr:row>14</xdr:row>
      <xdr:rowOff>219075</xdr:rowOff>
    </xdr:from>
    <xdr:to>
      <xdr:col>4</xdr:col>
      <xdr:colOff>219075</xdr:colOff>
      <xdr:row>16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428750" y="3676650"/>
          <a:ext cx="3419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mã sinh viên cần xem điểm </a:t>
          </a:r>
        </a:p>
      </xdr:txBody>
    </xdr:sp>
    <xdr:clientData/>
  </xdr:twoCellAnchor>
  <xdr:twoCellAnchor>
    <xdr:from>
      <xdr:col>2</xdr:col>
      <xdr:colOff>85725</xdr:colOff>
      <xdr:row>14</xdr:row>
      <xdr:rowOff>66675</xdr:rowOff>
    </xdr:from>
    <xdr:to>
      <xdr:col>4</xdr:col>
      <xdr:colOff>523875</xdr:colOff>
      <xdr:row>17</xdr:row>
      <xdr:rowOff>9525</xdr:rowOff>
    </xdr:to>
    <xdr:sp>
      <xdr:nvSpPr>
        <xdr:cNvPr id="4" name="AutoShape 9"/>
        <xdr:cNvSpPr>
          <a:spLocks/>
        </xdr:cNvSpPr>
      </xdr:nvSpPr>
      <xdr:spPr>
        <a:xfrm>
          <a:off x="1457325" y="3524250"/>
          <a:ext cx="3695700" cy="61912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1209675</xdr:colOff>
      <xdr:row>40</xdr:row>
      <xdr:rowOff>114300</xdr:rowOff>
    </xdr:from>
    <xdr:to>
      <xdr:col>12</xdr:col>
      <xdr:colOff>504825</xdr:colOff>
      <xdr:row>42</xdr:row>
      <xdr:rowOff>76200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2581275" y="10563225"/>
          <a:ext cx="8439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TRƯỜNG TRUNG CẤP CHUYÊN NGHIỆP BÀ RỊA</a:t>
          </a:r>
        </a:p>
      </xdr:txBody>
    </xdr:sp>
    <xdr:clientData/>
  </xdr:twoCellAnchor>
  <xdr:twoCellAnchor>
    <xdr:from>
      <xdr:col>2</xdr:col>
      <xdr:colOff>95250</xdr:colOff>
      <xdr:row>11</xdr:row>
      <xdr:rowOff>57150</xdr:rowOff>
    </xdr:from>
    <xdr:to>
      <xdr:col>4</xdr:col>
      <xdr:colOff>533400</xdr:colOff>
      <xdr:row>13</xdr:row>
      <xdr:rowOff>190500</xdr:rowOff>
    </xdr:to>
    <xdr:sp>
      <xdr:nvSpPr>
        <xdr:cNvPr id="6" name="AutoShape 11"/>
        <xdr:cNvSpPr>
          <a:spLocks/>
        </xdr:cNvSpPr>
      </xdr:nvSpPr>
      <xdr:spPr>
        <a:xfrm>
          <a:off x="1466850" y="2657475"/>
          <a:ext cx="3695700" cy="752475"/>
        </a:xfrm>
        <a:prstGeom prst="rightArrow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11</xdr:row>
      <xdr:rowOff>200025</xdr:rowOff>
    </xdr:from>
    <xdr:to>
      <xdr:col>4</xdr:col>
      <xdr:colOff>238125</xdr:colOff>
      <xdr:row>13</xdr:row>
      <xdr:rowOff>19050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466850" y="2800350"/>
          <a:ext cx="3400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Chọn học phần cần xem điểm </a:t>
          </a:r>
        </a:p>
      </xdr:txBody>
    </xdr:sp>
    <xdr:clientData/>
  </xdr:twoCellAnchor>
  <xdr:twoCellAnchor>
    <xdr:from>
      <xdr:col>9</xdr:col>
      <xdr:colOff>161925</xdr:colOff>
      <xdr:row>2</xdr:row>
      <xdr:rowOff>28575</xdr:rowOff>
    </xdr:from>
    <xdr:to>
      <xdr:col>9</xdr:col>
      <xdr:colOff>457200</xdr:colOff>
      <xdr:row>3</xdr:row>
      <xdr:rowOff>123825</xdr:rowOff>
    </xdr:to>
    <xdr:pic>
      <xdr:nvPicPr>
        <xdr:cNvPr id="8" name="Picture 13" descr="logo truo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5048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142875</xdr:rowOff>
    </xdr:from>
    <xdr:to>
      <xdr:col>14</xdr:col>
      <xdr:colOff>514350</xdr:colOff>
      <xdr:row>545</xdr:row>
      <xdr:rowOff>142875</xdr:rowOff>
    </xdr:to>
    <xdr:sp>
      <xdr:nvSpPr>
        <xdr:cNvPr id="9" name="AutoShape 40"/>
        <xdr:cNvSpPr>
          <a:spLocks/>
        </xdr:cNvSpPr>
      </xdr:nvSpPr>
      <xdr:spPr>
        <a:xfrm>
          <a:off x="0" y="10791825"/>
          <a:ext cx="12982575" cy="31908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Lưu ý</a:t>
          </a:r>
          <a:r>
            <a:rPr lang="en-US" cap="none" sz="16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Nh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 trường tổ chức thi lần 2 trong tháng </a:t>
          </a:r>
          <a:r>
            <a:rPr lang="en-US" cap="none" sz="2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12/2017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Đề nghị những sinh viên không đủ điểm trung bình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(ĐTB&lt;5,0)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đăng ký thi lần 2 tại cơ sở đang học.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phúc khảo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17/10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28/10/2017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Thời gian nhận đơn </a:t>
          </a: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đăng ký thi lần 2 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từ: 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01/11 </a:t>
          </a:r>
          <a:r>
            <a:rPr lang="en-US" cap="none" sz="2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đến hết</a:t>
          </a:r>
          <a:r>
            <a:rPr lang="en-US" cap="none" sz="3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18/11/2017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800" b="0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Địa điểm thi</a:t>
          </a:r>
          <a:r>
            <a:rPr lang="en-US" cap="none" sz="2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Cơ sở 1 Bà Rịa; </a:t>
          </a:r>
          <a:r>
            <a:rPr lang="en-US" cap="none" sz="2800" b="0" i="1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Xem lịch thi lần 2 chi tiết tại văn phòng cơ sở..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1"/>
  <sheetViews>
    <sheetView showGridLines="0" tabSelected="1" zoomScale="70" zoomScaleNormal="70" zoomScalePageLayoutView="0" workbookViewId="0" topLeftCell="A1">
      <selection activeCell="O39" sqref="O39"/>
    </sheetView>
  </sheetViews>
  <sheetFormatPr defaultColWidth="10.00390625" defaultRowHeight="12.75"/>
  <cols>
    <col min="1" max="1" width="5.57421875" style="6" customWidth="1"/>
    <col min="2" max="2" width="15.00390625" style="6" customWidth="1"/>
    <col min="3" max="3" width="36.421875" style="6" customWidth="1"/>
    <col min="4" max="4" width="12.421875" style="6" customWidth="1"/>
    <col min="5" max="5" width="18.421875" style="39" customWidth="1"/>
    <col min="6" max="6" width="17.00390625" style="41" customWidth="1"/>
    <col min="7" max="7" width="13.8515625" style="6" customWidth="1"/>
    <col min="8" max="8" width="9.28125" style="40" customWidth="1"/>
    <col min="9" max="9" width="5.7109375" style="40" customWidth="1"/>
    <col min="10" max="10" width="9.00390625" style="40" customWidth="1"/>
    <col min="11" max="11" width="7.28125" style="38" customWidth="1"/>
    <col min="12" max="12" width="7.7109375" style="6" customWidth="1"/>
    <col min="13" max="13" width="12.421875" style="6" customWidth="1"/>
    <col min="14" max="14" width="16.8515625" style="37" customWidth="1"/>
    <col min="15" max="15" width="20.8515625" style="37" customWidth="1"/>
    <col min="16" max="16" width="13.28125" style="37" customWidth="1"/>
    <col min="17" max="16384" width="10.00390625" style="37" customWidth="1"/>
  </cols>
  <sheetData>
    <row r="1" spans="1:4" ht="18.75">
      <c r="A1" s="168" t="s">
        <v>0</v>
      </c>
      <c r="B1" s="168"/>
      <c r="C1" s="168"/>
      <c r="D1" s="168"/>
    </row>
    <row r="2" spans="1:13" ht="18.75">
      <c r="A2" s="168" t="s">
        <v>1</v>
      </c>
      <c r="B2" s="168"/>
      <c r="C2" s="168"/>
      <c r="D2" s="168"/>
      <c r="G2" s="169" t="s">
        <v>66</v>
      </c>
      <c r="H2" s="169"/>
      <c r="I2" s="169"/>
      <c r="J2" s="169"/>
      <c r="K2" s="169"/>
      <c r="L2" s="169"/>
      <c r="M2" s="169"/>
    </row>
    <row r="3" ht="12.75"/>
    <row r="4" ht="12.75"/>
    <row r="5" spans="1:13" ht="33">
      <c r="A5" s="167" t="s">
        <v>67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8.75">
      <c r="A6" s="1"/>
      <c r="B6" s="1"/>
      <c r="C6" s="1"/>
      <c r="D6" s="5" t="s">
        <v>68</v>
      </c>
      <c r="F6" s="1"/>
      <c r="G6" s="1"/>
      <c r="H6" s="1"/>
      <c r="I6" s="1"/>
      <c r="J6" s="1"/>
      <c r="K6" s="1"/>
      <c r="L6" s="1"/>
      <c r="M6" s="1"/>
    </row>
    <row r="7" spans="1:13" ht="18.75">
      <c r="A7" s="1"/>
      <c r="B7" s="1"/>
      <c r="C7" s="1"/>
      <c r="D7" s="5" t="s">
        <v>14</v>
      </c>
      <c r="F7" s="1"/>
      <c r="G7" s="1"/>
      <c r="H7" s="1"/>
      <c r="I7" s="1"/>
      <c r="J7" s="1"/>
      <c r="K7" s="1"/>
      <c r="L7" s="1"/>
      <c r="M7" s="1"/>
    </row>
    <row r="8" spans="1:15" ht="17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44"/>
      <c r="O8" s="43"/>
    </row>
    <row r="9" spans="2:13" ht="19.5">
      <c r="B9" s="45"/>
      <c r="C9" s="74" t="s">
        <v>32</v>
      </c>
      <c r="D9" s="170" t="str">
        <f>VLOOKUP($F$13,$C$49:$E$56,1,0)</f>
        <v>Kế toán ngân hàng thương mại</v>
      </c>
      <c r="E9" s="170"/>
      <c r="G9" s="74" t="s">
        <v>15</v>
      </c>
      <c r="H9" s="171" t="str">
        <f>VLOOKUP($F$13,$C$49:$E$56,2,0)</f>
        <v>Thầy Nam</v>
      </c>
      <c r="I9" s="172"/>
      <c r="J9" s="172"/>
      <c r="K9" s="172"/>
      <c r="L9" s="172"/>
      <c r="M9" s="173"/>
    </row>
    <row r="10" spans="1:14" ht="15.75">
      <c r="A10" s="37"/>
      <c r="B10" s="8"/>
      <c r="C10" s="74" t="s">
        <v>16</v>
      </c>
      <c r="D10" s="174" t="str">
        <f>VLOOKUP($F$13,$C$49:$E$56,3,0)</f>
        <v>-</v>
      </c>
      <c r="E10" s="174"/>
      <c r="G10" s="74" t="s">
        <v>17</v>
      </c>
      <c r="H10" s="75" t="str">
        <f>VLOOKUP($F$13,$C$48:$F$56,4,0)</f>
        <v>-</v>
      </c>
      <c r="I10" s="76"/>
      <c r="J10" s="76"/>
      <c r="K10" s="77" t="s">
        <v>18</v>
      </c>
      <c r="L10" s="76"/>
      <c r="M10" s="76"/>
      <c r="N10" s="46"/>
    </row>
    <row r="11" spans="1:15" ht="18.75" customHeight="1">
      <c r="A11" s="9"/>
      <c r="B11" s="10"/>
      <c r="C11" s="10"/>
      <c r="D11" s="179" t="s">
        <v>19</v>
      </c>
      <c r="E11" s="179"/>
      <c r="F11" s="12">
        <f ca="1">TODAY()</f>
        <v>43040</v>
      </c>
      <c r="G11" s="13"/>
      <c r="H11" s="180" t="s">
        <v>20</v>
      </c>
      <c r="I11" s="180"/>
      <c r="J11" s="180"/>
      <c r="K11" s="181"/>
      <c r="L11" s="182" t="str">
        <f>VLOOKUP($F$13,$C$48:$G$56,5,0)</f>
        <v>-</v>
      </c>
      <c r="M11" s="183"/>
      <c r="O11" s="43"/>
    </row>
    <row r="12" spans="1:15" ht="18.75" customHeight="1">
      <c r="A12" s="9"/>
      <c r="B12" s="10"/>
      <c r="C12" s="10"/>
      <c r="D12" s="11"/>
      <c r="E12" s="11"/>
      <c r="F12" s="12"/>
      <c r="G12" s="13"/>
      <c r="H12" s="14"/>
      <c r="I12" s="14"/>
      <c r="J12" s="14"/>
      <c r="K12" s="14"/>
      <c r="L12" s="47"/>
      <c r="M12" s="48"/>
      <c r="O12" s="43"/>
    </row>
    <row r="13" spans="1:15" ht="30">
      <c r="A13" s="9"/>
      <c r="B13" s="10"/>
      <c r="C13" s="10"/>
      <c r="D13" s="11"/>
      <c r="E13" s="11"/>
      <c r="F13" s="102" t="s">
        <v>221</v>
      </c>
      <c r="G13" s="13"/>
      <c r="H13" s="14"/>
      <c r="I13" s="14"/>
      <c r="J13" s="14"/>
      <c r="K13" s="14"/>
      <c r="L13" s="47"/>
      <c r="M13" s="48"/>
      <c r="O13" s="43"/>
    </row>
    <row r="14" spans="1:15" ht="18.75" customHeight="1">
      <c r="A14" s="9"/>
      <c r="B14" s="10"/>
      <c r="C14" s="10"/>
      <c r="D14" s="11"/>
      <c r="E14" s="11"/>
      <c r="F14" s="12"/>
      <c r="G14" s="13"/>
      <c r="H14" s="14"/>
      <c r="I14" s="14"/>
      <c r="J14" s="14"/>
      <c r="K14" s="14"/>
      <c r="L14" s="47"/>
      <c r="M14" s="48"/>
      <c r="O14" s="43"/>
    </row>
    <row r="15" spans="1:15" s="49" customFormat="1" ht="18.75" customHeight="1">
      <c r="A15" s="9"/>
      <c r="B15" s="10"/>
      <c r="C15" s="10"/>
      <c r="D15" s="15"/>
      <c r="E15" s="15"/>
      <c r="F15" s="16"/>
      <c r="G15" s="13"/>
      <c r="H15" s="17"/>
      <c r="I15" s="17"/>
      <c r="J15" s="17"/>
      <c r="K15" s="17"/>
      <c r="L15" s="18"/>
      <c r="M15" s="19"/>
      <c r="O15" s="50"/>
    </row>
    <row r="16" spans="1:15" s="51" customFormat="1" ht="18.75" customHeight="1">
      <c r="A16" s="21"/>
      <c r="B16" s="21"/>
      <c r="C16" s="21"/>
      <c r="D16" s="22"/>
      <c r="E16" s="23"/>
      <c r="F16" s="101" t="s">
        <v>69</v>
      </c>
      <c r="G16" s="24"/>
      <c r="H16" s="175" t="s">
        <v>21</v>
      </c>
      <c r="I16" s="175"/>
      <c r="J16" s="175"/>
      <c r="K16" s="176"/>
      <c r="L16" s="25">
        <f>COUNTA(A70:A112)</f>
        <v>43</v>
      </c>
      <c r="M16" s="26"/>
      <c r="O16" s="52"/>
    </row>
    <row r="17" spans="1:13" ht="15.75">
      <c r="A17" s="20"/>
      <c r="B17" s="20"/>
      <c r="C17" s="20"/>
      <c r="D17" s="20"/>
      <c r="E17" s="20"/>
      <c r="F17" s="27"/>
      <c r="G17" s="20"/>
      <c r="H17" s="20"/>
      <c r="I17" s="20"/>
      <c r="J17" s="20"/>
      <c r="K17" s="20"/>
      <c r="L17" s="20"/>
      <c r="M17" s="20"/>
    </row>
    <row r="18" spans="1:13" ht="15.75">
      <c r="A18" s="20"/>
      <c r="B18" s="20"/>
      <c r="C18" s="20"/>
      <c r="D18" s="20"/>
      <c r="E18" s="20"/>
      <c r="F18" s="27"/>
      <c r="G18" s="20"/>
      <c r="H18" s="20"/>
      <c r="I18" s="20"/>
      <c r="J18" s="20"/>
      <c r="K18" s="20"/>
      <c r="L18" s="20"/>
      <c r="M18" s="20"/>
    </row>
    <row r="19" spans="1:13" ht="15.75">
      <c r="A19" s="20"/>
      <c r="B19" s="20"/>
      <c r="C19" s="20"/>
      <c r="D19" s="20"/>
      <c r="E19" s="20"/>
      <c r="F19" s="27"/>
      <c r="G19" s="20"/>
      <c r="H19" s="20"/>
      <c r="I19" s="20"/>
      <c r="J19" s="20"/>
      <c r="K19" s="20"/>
      <c r="L19" s="20"/>
      <c r="M19" s="20"/>
    </row>
    <row r="20" spans="1:13" ht="18.75">
      <c r="A20" s="20"/>
      <c r="B20" s="20"/>
      <c r="C20" s="20"/>
      <c r="D20" s="20"/>
      <c r="E20" s="20"/>
      <c r="F20" s="28"/>
      <c r="G20" s="20"/>
      <c r="H20" s="20"/>
      <c r="I20" s="20"/>
      <c r="J20" s="20"/>
      <c r="K20" s="20"/>
      <c r="L20" s="20"/>
      <c r="M20" s="20"/>
    </row>
    <row r="21" spans="1:13" ht="15.75">
      <c r="A21" s="20"/>
      <c r="B21" s="20"/>
      <c r="C21" s="20"/>
      <c r="D21" s="20"/>
      <c r="E21" s="20"/>
      <c r="F21" s="27"/>
      <c r="G21" s="20"/>
      <c r="H21" s="20"/>
      <c r="I21" s="20"/>
      <c r="J21" s="20"/>
      <c r="K21" s="20"/>
      <c r="L21" s="20"/>
      <c r="M21" s="20"/>
    </row>
    <row r="22" spans="1:13" ht="18.75">
      <c r="A22" s="20"/>
      <c r="B22" s="20"/>
      <c r="C22" s="20"/>
      <c r="E22" s="6"/>
      <c r="F22" s="6"/>
      <c r="G22" s="28"/>
      <c r="H22" s="20"/>
      <c r="I22" s="20"/>
      <c r="J22" s="20"/>
      <c r="K22" s="20"/>
      <c r="L22" s="20"/>
      <c r="M22" s="20"/>
    </row>
    <row r="23" spans="1:13" ht="16.5" thickBot="1">
      <c r="A23" s="20"/>
      <c r="B23" s="20"/>
      <c r="C23" s="20"/>
      <c r="E23" s="6"/>
      <c r="F23" s="27"/>
      <c r="G23" s="20"/>
      <c r="H23" s="20"/>
      <c r="I23" s="20"/>
      <c r="J23" s="20"/>
      <c r="K23" s="20"/>
      <c r="L23" s="20"/>
      <c r="M23" s="20"/>
    </row>
    <row r="24" spans="1:13" ht="24" thickBot="1">
      <c r="A24" s="20"/>
      <c r="B24" s="20"/>
      <c r="C24" s="20"/>
      <c r="D24" s="177" t="s">
        <v>22</v>
      </c>
      <c r="E24" s="177"/>
      <c r="F24" s="68" t="str">
        <f>C62&amp;" "&amp;D62</f>
        <v>Trang Đài</v>
      </c>
      <c r="G24" s="69"/>
      <c r="H24" s="69"/>
      <c r="I24" s="70"/>
      <c r="J24" s="70"/>
      <c r="K24" s="71"/>
      <c r="L24" s="29"/>
      <c r="M24" s="20"/>
    </row>
    <row r="25" spans="1:13" ht="15.75">
      <c r="A25" s="20"/>
      <c r="B25" s="20"/>
      <c r="C25" s="20"/>
      <c r="D25" s="30"/>
      <c r="E25" s="30"/>
      <c r="F25" s="27"/>
      <c r="G25" s="20"/>
      <c r="H25" s="20"/>
      <c r="I25" s="20"/>
      <c r="J25" s="20"/>
      <c r="K25" s="20"/>
      <c r="L25" s="20"/>
      <c r="M25" s="20"/>
    </row>
    <row r="26" spans="1:13" ht="20.25">
      <c r="A26" s="20"/>
      <c r="B26" s="20"/>
      <c r="C26" s="20"/>
      <c r="D26" s="177" t="s">
        <v>23</v>
      </c>
      <c r="E26" s="178"/>
      <c r="F26" s="31" t="str">
        <f>E62</f>
        <v>17/10/1993</v>
      </c>
      <c r="G26" s="20"/>
      <c r="H26" s="20"/>
      <c r="I26" s="20"/>
      <c r="J26" s="20"/>
      <c r="K26" s="20"/>
      <c r="L26" s="20"/>
      <c r="M26" s="20"/>
    </row>
    <row r="27" spans="1:13" ht="20.25">
      <c r="A27" s="20"/>
      <c r="B27" s="20"/>
      <c r="C27" s="20"/>
      <c r="D27" s="185"/>
      <c r="E27" s="185"/>
      <c r="F27" s="32"/>
      <c r="G27" s="20"/>
      <c r="H27" s="20"/>
      <c r="I27" s="20"/>
      <c r="J27" s="20"/>
      <c r="K27" s="20"/>
      <c r="L27" s="20"/>
      <c r="M27" s="20"/>
    </row>
    <row r="28" spans="1:13" ht="20.25">
      <c r="A28" s="20"/>
      <c r="B28" s="20"/>
      <c r="C28" s="20"/>
      <c r="D28" s="177" t="s">
        <v>24</v>
      </c>
      <c r="E28" s="178"/>
      <c r="F28" s="186">
        <f>F62</f>
        <v>0</v>
      </c>
      <c r="G28" s="187"/>
      <c r="H28" s="20"/>
      <c r="I28" s="20"/>
      <c r="J28" s="20"/>
      <c r="K28" s="20"/>
      <c r="L28" s="20"/>
      <c r="M28" s="20"/>
    </row>
    <row r="29" spans="1:13" ht="18.75">
      <c r="A29" s="20"/>
      <c r="B29" s="20"/>
      <c r="C29" s="20"/>
      <c r="D29" s="33"/>
      <c r="E29" s="33"/>
      <c r="F29" s="27"/>
      <c r="G29" s="20"/>
      <c r="H29" s="20"/>
      <c r="I29" s="20"/>
      <c r="J29" s="20"/>
      <c r="K29" s="20"/>
      <c r="L29" s="20"/>
      <c r="M29" s="20"/>
    </row>
    <row r="30" spans="1:13" ht="44.25" customHeight="1">
      <c r="A30" s="20"/>
      <c r="B30" s="20"/>
      <c r="C30" s="20"/>
      <c r="D30" s="184" t="s">
        <v>33</v>
      </c>
      <c r="E30" s="184"/>
      <c r="F30" s="184"/>
      <c r="G30" s="184"/>
      <c r="H30" s="184"/>
      <c r="I30" s="184"/>
      <c r="J30" s="184"/>
      <c r="K30" s="184"/>
      <c r="L30" s="20"/>
      <c r="M30" s="20"/>
    </row>
    <row r="31" spans="1:13" ht="15.75" customHeight="1">
      <c r="A31" s="20"/>
      <c r="B31" s="20"/>
      <c r="C31" s="20"/>
      <c r="E31" s="34"/>
      <c r="F31" s="34"/>
      <c r="G31" s="20"/>
      <c r="H31" s="20"/>
      <c r="I31" s="20"/>
      <c r="J31" s="20"/>
      <c r="K31" s="20"/>
      <c r="L31" s="20"/>
      <c r="M31" s="20"/>
    </row>
    <row r="32" spans="1:13" ht="24.75" customHeight="1">
      <c r="A32" s="20"/>
      <c r="B32" s="20"/>
      <c r="C32" s="20"/>
      <c r="D32" s="61"/>
      <c r="E32" s="66" t="s">
        <v>36</v>
      </c>
      <c r="F32" s="107">
        <f>G62</f>
        <v>9</v>
      </c>
      <c r="G32" s="20"/>
      <c r="H32" s="20"/>
      <c r="J32" s="20"/>
      <c r="K32" s="20"/>
      <c r="L32" s="20"/>
      <c r="M32" s="20"/>
    </row>
    <row r="33" spans="1:13" ht="24.75" customHeight="1">
      <c r="A33" s="20"/>
      <c r="B33" s="20"/>
      <c r="C33" s="20"/>
      <c r="D33" s="42"/>
      <c r="E33" s="66" t="s">
        <v>37</v>
      </c>
      <c r="F33" s="107">
        <f>IF($I$58=2,AVERAGE($H$62:$I$62),H62)</f>
        <v>8</v>
      </c>
      <c r="G33" s="20"/>
      <c r="H33" s="20"/>
      <c r="J33" s="20"/>
      <c r="K33" s="20"/>
      <c r="L33" s="20"/>
      <c r="M33" s="20"/>
    </row>
    <row r="34" spans="1:13" ht="24.75" customHeight="1">
      <c r="A34" s="20"/>
      <c r="B34" s="20"/>
      <c r="C34" s="20"/>
      <c r="D34" s="42"/>
      <c r="E34" s="66" t="s">
        <v>54</v>
      </c>
      <c r="F34" s="107">
        <f>J62</f>
        <v>8</v>
      </c>
      <c r="G34" s="20"/>
      <c r="H34" s="20"/>
      <c r="J34" s="20"/>
      <c r="K34" s="20"/>
      <c r="L34" s="20"/>
      <c r="M34" s="20"/>
    </row>
    <row r="35" spans="1:13" ht="24.75" customHeight="1">
      <c r="A35" s="20"/>
      <c r="B35" s="20"/>
      <c r="C35" s="20"/>
      <c r="D35" s="42"/>
      <c r="E35" s="66" t="s">
        <v>55</v>
      </c>
      <c r="F35" s="107">
        <f>K62</f>
        <v>0</v>
      </c>
      <c r="G35" s="20"/>
      <c r="H35" s="20"/>
      <c r="J35" s="20"/>
      <c r="K35" s="20"/>
      <c r="L35" s="20"/>
      <c r="M35" s="20"/>
    </row>
    <row r="36" spans="1:13" ht="24.75" customHeight="1">
      <c r="A36" s="20"/>
      <c r="B36" s="20"/>
      <c r="C36" s="20"/>
      <c r="D36" s="61"/>
      <c r="E36" s="66" t="s">
        <v>38</v>
      </c>
      <c r="F36" s="107">
        <f>L62</f>
        <v>6</v>
      </c>
      <c r="G36" s="20"/>
      <c r="H36" s="20"/>
      <c r="J36" s="20"/>
      <c r="K36" s="20"/>
      <c r="L36" s="20"/>
      <c r="M36" s="20"/>
    </row>
    <row r="37" spans="1:13" ht="24.75" customHeight="1">
      <c r="A37" s="20"/>
      <c r="B37" s="20"/>
      <c r="C37" s="20"/>
      <c r="D37" s="61"/>
      <c r="E37" s="66">
        <f>IF(LEFT(F39,1)="T","ĐIỂM THI LẦN 2: ","")</f>
      </c>
      <c r="F37" s="107">
        <f>IF(LEFT(F39,1)="T",M62,"")</f>
      </c>
      <c r="G37" s="20"/>
      <c r="H37" s="106"/>
      <c r="J37" s="20"/>
      <c r="K37" s="20"/>
      <c r="L37" s="20"/>
      <c r="M37" s="20"/>
    </row>
    <row r="38" spans="1:13" ht="24.75" customHeight="1" thickBot="1">
      <c r="A38" s="20"/>
      <c r="B38" s="20"/>
      <c r="C38" s="20"/>
      <c r="D38" s="61"/>
      <c r="E38" s="66" t="s">
        <v>39</v>
      </c>
      <c r="F38" s="111">
        <f>N62</f>
        <v>6.9</v>
      </c>
      <c r="G38" s="20"/>
      <c r="H38" s="20"/>
      <c r="J38" s="20"/>
      <c r="K38" s="20"/>
      <c r="L38" s="20"/>
      <c r="M38" s="20"/>
    </row>
    <row r="39" spans="1:13" ht="24.75" customHeight="1" thickBot="1">
      <c r="A39" s="20"/>
      <c r="B39" s="20"/>
      <c r="C39" s="20"/>
      <c r="D39" s="20"/>
      <c r="E39" s="67" t="s">
        <v>34</v>
      </c>
      <c r="F39" s="81">
        <f>O62</f>
      </c>
      <c r="G39" s="63"/>
      <c r="H39" s="63"/>
      <c r="I39" s="64"/>
      <c r="J39" s="63"/>
      <c r="K39" s="65"/>
      <c r="L39" s="20"/>
      <c r="M39" s="20"/>
    </row>
    <row r="40" spans="1:13" ht="18.75">
      <c r="A40" s="20"/>
      <c r="B40" s="20"/>
      <c r="C40" s="20"/>
      <c r="D40" s="35"/>
      <c r="E40" s="37"/>
      <c r="F40" s="62"/>
      <c r="G40" s="62"/>
      <c r="H40" s="62"/>
      <c r="J40" s="20"/>
      <c r="K40" s="20"/>
      <c r="L40" s="20"/>
      <c r="M40" s="20"/>
    </row>
    <row r="41" spans="1:13" ht="15.75">
      <c r="A41" s="20"/>
      <c r="B41" s="20"/>
      <c r="C41" s="20"/>
      <c r="D41" s="20"/>
      <c r="E41" s="20"/>
      <c r="F41" s="27"/>
      <c r="G41" s="20"/>
      <c r="H41" s="20"/>
      <c r="I41" s="20"/>
      <c r="J41" s="20"/>
      <c r="K41" s="20"/>
      <c r="L41" s="20"/>
      <c r="M41" s="20"/>
    </row>
    <row r="42" spans="1:13" ht="15.75">
      <c r="A42" s="20"/>
      <c r="B42" s="20"/>
      <c r="C42" s="20"/>
      <c r="D42" s="20"/>
      <c r="E42" s="20"/>
      <c r="F42" s="27"/>
      <c r="G42" s="20"/>
      <c r="H42" s="20"/>
      <c r="I42" s="20"/>
      <c r="J42" s="20"/>
      <c r="K42" s="20"/>
      <c r="L42" s="20"/>
      <c r="M42" s="20"/>
    </row>
    <row r="43" spans="1:13" ht="15.75">
      <c r="A43" s="20"/>
      <c r="B43" s="20"/>
      <c r="C43" s="20"/>
      <c r="D43" s="20"/>
      <c r="E43" s="20"/>
      <c r="F43" s="27"/>
      <c r="G43" s="20"/>
      <c r="H43" s="20"/>
      <c r="I43" s="20"/>
      <c r="J43" s="20"/>
      <c r="K43" s="20"/>
      <c r="L43" s="20"/>
      <c r="M43" s="20"/>
    </row>
    <row r="44" spans="1:13" ht="15.75">
      <c r="A44" s="20"/>
      <c r="B44" s="20"/>
      <c r="C44" s="20"/>
      <c r="D44" s="20"/>
      <c r="E44" s="20"/>
      <c r="F44" s="27"/>
      <c r="G44" s="20"/>
      <c r="H44" s="20"/>
      <c r="I44" s="20"/>
      <c r="J44" s="20"/>
      <c r="K44" s="20"/>
      <c r="L44" s="20"/>
      <c r="M44" s="20"/>
    </row>
    <row r="45" spans="1:13" ht="15.75" hidden="1">
      <c r="A45" s="20"/>
      <c r="B45" s="20"/>
      <c r="C45" s="20"/>
      <c r="D45" s="20"/>
      <c r="E45" s="20"/>
      <c r="F45" s="27"/>
      <c r="G45" s="20"/>
      <c r="H45" s="20"/>
      <c r="I45" s="20"/>
      <c r="J45" s="20"/>
      <c r="K45" s="20"/>
      <c r="L45" s="20"/>
      <c r="M45" s="20"/>
    </row>
    <row r="46" spans="1:13" ht="15.75" hidden="1">
      <c r="A46" s="20" t="s">
        <v>49</v>
      </c>
      <c r="B46" s="20"/>
      <c r="C46" s="20"/>
      <c r="D46" s="20"/>
      <c r="E46" s="20"/>
      <c r="F46" s="27"/>
      <c r="G46" s="20"/>
      <c r="H46" s="20"/>
      <c r="I46" s="20"/>
      <c r="J46" s="20"/>
      <c r="K46" s="20"/>
      <c r="L46" s="20"/>
      <c r="M46" s="20"/>
    </row>
    <row r="47" spans="1:13" ht="15.75" hidden="1">
      <c r="A47" s="20"/>
      <c r="B47" s="20"/>
      <c r="C47" s="20"/>
      <c r="D47" s="20" t="s">
        <v>25</v>
      </c>
      <c r="E47" s="20"/>
      <c r="F47" s="27"/>
      <c r="G47" s="20"/>
      <c r="H47" s="20"/>
      <c r="I47" s="20"/>
      <c r="J47" s="20"/>
      <c r="K47" s="20"/>
      <c r="L47" s="20"/>
      <c r="M47" s="20"/>
    </row>
    <row r="48" spans="1:13" ht="15.75" hidden="1">
      <c r="A48" s="36" t="s">
        <v>26</v>
      </c>
      <c r="B48" s="55"/>
      <c r="C48" s="53" t="s">
        <v>32</v>
      </c>
      <c r="D48" s="53" t="s">
        <v>27</v>
      </c>
      <c r="E48" s="54" t="s">
        <v>28</v>
      </c>
      <c r="F48" s="36" t="s">
        <v>29</v>
      </c>
      <c r="G48" s="36" t="s">
        <v>30</v>
      </c>
      <c r="H48" s="20"/>
      <c r="I48" s="20"/>
      <c r="J48" s="20"/>
      <c r="K48" s="20"/>
      <c r="L48" s="20"/>
      <c r="M48" s="20"/>
    </row>
    <row r="49" spans="1:13" ht="15.75" hidden="1">
      <c r="A49" s="55">
        <v>1</v>
      </c>
      <c r="B49" s="55"/>
      <c r="C49" s="55" t="s">
        <v>215</v>
      </c>
      <c r="D49" s="55" t="s">
        <v>216</v>
      </c>
      <c r="E49" s="134" t="s">
        <v>56</v>
      </c>
      <c r="F49" s="55" t="s">
        <v>56</v>
      </c>
      <c r="G49" s="56" t="s">
        <v>56</v>
      </c>
      <c r="H49" s="20"/>
      <c r="I49" s="20"/>
      <c r="J49" s="20"/>
      <c r="K49" s="20"/>
      <c r="L49" s="20"/>
      <c r="M49" s="20"/>
    </row>
    <row r="50" spans="1:13" ht="15.75" hidden="1">
      <c r="A50" s="55">
        <v>2</v>
      </c>
      <c r="B50" s="55"/>
      <c r="C50" s="55" t="s">
        <v>217</v>
      </c>
      <c r="D50" s="55" t="s">
        <v>218</v>
      </c>
      <c r="E50" s="134" t="s">
        <v>56</v>
      </c>
      <c r="F50" s="55" t="s">
        <v>56</v>
      </c>
      <c r="G50" s="56" t="s">
        <v>56</v>
      </c>
      <c r="H50" s="20"/>
      <c r="I50" s="20"/>
      <c r="J50" s="20"/>
      <c r="K50" s="20"/>
      <c r="L50" s="20"/>
      <c r="M50" s="20"/>
    </row>
    <row r="51" spans="1:13" ht="15.75" hidden="1">
      <c r="A51" s="55">
        <v>3</v>
      </c>
      <c r="B51" s="55"/>
      <c r="C51" s="55" t="s">
        <v>219</v>
      </c>
      <c r="D51" s="55" t="s">
        <v>214</v>
      </c>
      <c r="E51" s="134" t="s">
        <v>56</v>
      </c>
      <c r="F51" s="55" t="s">
        <v>56</v>
      </c>
      <c r="G51" s="56" t="s">
        <v>56</v>
      </c>
      <c r="H51" s="20"/>
      <c r="I51" s="20"/>
      <c r="J51" s="20"/>
      <c r="K51" s="20"/>
      <c r="L51" s="20"/>
      <c r="M51" s="20"/>
    </row>
    <row r="52" spans="1:13" ht="15.75" hidden="1">
      <c r="A52" s="55">
        <v>4</v>
      </c>
      <c r="B52" s="55"/>
      <c r="C52" s="55" t="s">
        <v>221</v>
      </c>
      <c r="D52" s="55" t="s">
        <v>220</v>
      </c>
      <c r="E52" s="134" t="s">
        <v>56</v>
      </c>
      <c r="F52" s="55" t="s">
        <v>56</v>
      </c>
      <c r="G52" s="56" t="s">
        <v>56</v>
      </c>
      <c r="H52" s="20"/>
      <c r="I52" s="20"/>
      <c r="J52" s="20"/>
      <c r="K52" s="20"/>
      <c r="L52" s="20"/>
      <c r="M52" s="20"/>
    </row>
    <row r="53" spans="1:13" ht="15.75" hidden="1">
      <c r="A53" s="55">
        <v>5</v>
      </c>
      <c r="B53" s="55"/>
      <c r="C53" s="55"/>
      <c r="D53" s="55"/>
      <c r="E53" s="55"/>
      <c r="F53" s="55"/>
      <c r="G53" s="56"/>
      <c r="H53" s="20"/>
      <c r="I53" s="20"/>
      <c r="J53" s="20"/>
      <c r="K53" s="20"/>
      <c r="L53" s="20"/>
      <c r="M53" s="20"/>
    </row>
    <row r="54" spans="1:13" ht="15.75" hidden="1">
      <c r="A54" s="55">
        <v>6</v>
      </c>
      <c r="B54" s="55"/>
      <c r="C54" s="55"/>
      <c r="D54" s="55"/>
      <c r="E54" s="55"/>
      <c r="F54" s="55"/>
      <c r="G54" s="56"/>
      <c r="H54" s="20"/>
      <c r="I54" s="20"/>
      <c r="J54" s="20"/>
      <c r="K54" s="20"/>
      <c r="L54" s="20"/>
      <c r="M54" s="20"/>
    </row>
    <row r="55" spans="1:13" ht="15.75" hidden="1">
      <c r="A55" s="55">
        <v>7</v>
      </c>
      <c r="B55" s="55"/>
      <c r="C55" s="55"/>
      <c r="D55" s="55"/>
      <c r="E55" s="55"/>
      <c r="F55" s="55"/>
      <c r="G55" s="56"/>
      <c r="H55" s="20"/>
      <c r="I55" s="20"/>
      <c r="J55" s="20"/>
      <c r="K55" s="20"/>
      <c r="L55" s="20"/>
      <c r="M55" s="20"/>
    </row>
    <row r="56" spans="1:13" ht="15.75" hidden="1">
      <c r="A56" s="55">
        <v>8</v>
      </c>
      <c r="B56" s="55"/>
      <c r="C56" s="55"/>
      <c r="D56" s="55"/>
      <c r="E56" s="55"/>
      <c r="F56" s="55"/>
      <c r="G56" s="56"/>
      <c r="H56" s="20"/>
      <c r="I56" s="20"/>
      <c r="J56" s="20"/>
      <c r="K56" s="20"/>
      <c r="L56" s="20"/>
      <c r="M56" s="20"/>
    </row>
    <row r="57" spans="1:13" ht="15.75" hidden="1">
      <c r="A57" s="20"/>
      <c r="B57" s="20"/>
      <c r="C57" s="20"/>
      <c r="D57" s="20"/>
      <c r="E57" s="20"/>
      <c r="F57" s="27"/>
      <c r="G57" s="20"/>
      <c r="H57" s="20"/>
      <c r="I57" s="20"/>
      <c r="J57" s="20"/>
      <c r="K57" s="20"/>
      <c r="L57" s="20"/>
      <c r="M57" s="20"/>
    </row>
    <row r="58" spans="1:13" ht="15.75" hidden="1">
      <c r="A58" s="83" t="s">
        <v>35</v>
      </c>
      <c r="B58" s="37"/>
      <c r="C58" s="20"/>
      <c r="D58" s="20"/>
      <c r="E58" s="20"/>
      <c r="F58" s="27"/>
      <c r="G58" s="20"/>
      <c r="H58" s="84" t="s">
        <v>46</v>
      </c>
      <c r="I58" s="36"/>
      <c r="J58" s="84" t="s">
        <v>46</v>
      </c>
      <c r="K58" s="36"/>
      <c r="L58" s="20"/>
      <c r="M58" s="20"/>
    </row>
    <row r="59" spans="1:15" ht="73.5" customHeight="1" hidden="1">
      <c r="A59" s="20"/>
      <c r="B59" s="151" t="s">
        <v>42</v>
      </c>
      <c r="C59" s="157" t="s">
        <v>3</v>
      </c>
      <c r="D59" s="158"/>
      <c r="E59" s="154" t="s">
        <v>4</v>
      </c>
      <c r="F59" s="154" t="s">
        <v>5</v>
      </c>
      <c r="G59" s="148" t="s">
        <v>6</v>
      </c>
      <c r="H59" s="148" t="s">
        <v>7</v>
      </c>
      <c r="I59" s="148"/>
      <c r="J59" s="148" t="s">
        <v>8</v>
      </c>
      <c r="K59" s="148"/>
      <c r="L59" s="149" t="s">
        <v>9</v>
      </c>
      <c r="M59" s="150"/>
      <c r="N59" s="151" t="s">
        <v>10</v>
      </c>
      <c r="O59" s="151" t="s">
        <v>11</v>
      </c>
    </row>
    <row r="60" spans="1:15" ht="15.75" hidden="1">
      <c r="A60" s="20"/>
      <c r="B60" s="155"/>
      <c r="C60" s="159"/>
      <c r="D60" s="160"/>
      <c r="E60" s="155"/>
      <c r="F60" s="155"/>
      <c r="G60" s="148"/>
      <c r="H60" s="3" t="s">
        <v>12</v>
      </c>
      <c r="I60" s="3" t="s">
        <v>13</v>
      </c>
      <c r="J60" s="3" t="s">
        <v>12</v>
      </c>
      <c r="K60" s="3" t="s">
        <v>13</v>
      </c>
      <c r="L60" s="78" t="s">
        <v>40</v>
      </c>
      <c r="M60" s="4" t="s">
        <v>41</v>
      </c>
      <c r="N60" s="152"/>
      <c r="O60" s="152"/>
    </row>
    <row r="61" spans="1:15" ht="15.75" hidden="1">
      <c r="A61" s="20"/>
      <c r="B61" s="156"/>
      <c r="C61" s="161"/>
      <c r="D61" s="162"/>
      <c r="E61" s="156"/>
      <c r="F61" s="156"/>
      <c r="G61" s="4"/>
      <c r="H61" s="3"/>
      <c r="I61" s="3"/>
      <c r="J61" s="3"/>
      <c r="K61" s="3"/>
      <c r="L61" s="4"/>
      <c r="M61" s="4"/>
      <c r="N61" s="153"/>
      <c r="O61" s="153"/>
    </row>
    <row r="62" spans="1:15" ht="26.25" customHeight="1" hidden="1">
      <c r="A62" s="20"/>
      <c r="B62" s="82" t="str">
        <f>VLOOKUP($F$16,$B$70:$F$112,1,0)</f>
        <v>TLCD-120-K4</v>
      </c>
      <c r="C62" s="82" t="str">
        <f>VLOOKUP($F$16,$B$70:$F$112,2,0)</f>
        <v>Trang</v>
      </c>
      <c r="D62" s="82" t="str">
        <f>VLOOKUP($F$16,$B$70:$F$112,3,0)</f>
        <v>Đài</v>
      </c>
      <c r="E62" s="82" t="str">
        <f>VLOOKUP($F$16,$B$70:$F$112,4,0)</f>
        <v>17/10/1993</v>
      </c>
      <c r="F62" s="82">
        <f>VLOOKUP($F$16,$B$70:$F$112,5,0)</f>
        <v>0</v>
      </c>
      <c r="G62" s="82">
        <f>VLOOKUP($F$16,IF($F$13=$C$49,$B$70:$O$112,IF($F$13=$C$50,$B$118:$O$160,IF($F$13=$C$51,$B$167:$O$209,IF($F$13=$C$52,$B$217:$O$259,IF($F$13=$C$53,$B$266:$O$308,IF($F$13=$C$54,$B$317:$O$359,IF($F$13=$C$55,$B$368:$O$410,$B$419:$O$461))))))),6,0)</f>
        <v>9</v>
      </c>
      <c r="H62" s="82">
        <f>VLOOKUP($F$16,IF($F$13=$C$49,$B$70:$O$112,IF($F$13=$C$50,$B$118:$O$160,IF($F$13=$C$51,$B$167:$O$209,IF($F$13=$C$52,$B$217:$O$259,IF($F$13=$C$53,$B$266:$O$308,IF($F$13=$C$54,$B$317:$O$359,IF($F$13=$C$55,$B$368:$O$410,$B$419:$O$461))))))),7,0)</f>
        <v>8</v>
      </c>
      <c r="I62" s="82">
        <f>VLOOKUP($F$16,IF($F$13=$C$49,$B$70:$O$112,IF($F$13=$C$50,$B$118:$O$160,IF($F$13=$C$51,$B$167:$O$209,IF($F$13=$C$52,$B$217:$O$259,IF($F$13=$C$53,$B$266:$O$308,IF($F$13=$C$54,$B$317:$O$359,IF($F$13=$C$55,$B$368:$O$410,$B$419:$O$461))))))),8,0)</f>
        <v>0</v>
      </c>
      <c r="J62" s="82">
        <f>VLOOKUP($F$16,IF($F$13=$C$49,$B$70:$O$112,IF($F$13=$C$50,$B$118:$O$160,IF($F$13=$C$51,$B$167:$O$209,IF($F$13=$C$52,$B$217:$O$259,IF($F$13=$C$53,$B$266:$O$308,IF($F$13=$C$54,$B$317:$O$359,IF($F$13=$C$55,$B$368:$O$410,$B$419:$O$461))))))),9,0)</f>
        <v>8</v>
      </c>
      <c r="K62" s="82">
        <f>VLOOKUP($F$16,IF($F$13=$C$49,$B$70:$O$112,IF($F$13=$C$50,$B$118:$O$160,IF($F$13=$C$51,$B$167:$O$209,IF($F$13=$C$52,$B$217:$O$259,IF($F$13=$C$53,$B$266:$O$308,IF($F$13=$C$54,$B$317:$O$359,IF($F$13=$C$55,$B$368:$O$410,$B$419:$O$461))))))),10,0)</f>
        <v>0</v>
      </c>
      <c r="L62" s="82">
        <f>VLOOKUP($F$16,IF($F$13=$C$49,$B$70:$O$112,IF($F$13=$C$50,$B$118:$O$160,IF($F$13=$C$51,$B$167:$O$209,IF($F$13=$C$52,$B$217:$O$259,IF($F$13=$C$53,$B$266:$O$308,IF($F$13=$C$54,$B$317:$O$359,IF($F$13=$C$55,$B$368:$O$410,$B$419:$O$461))))))),11,0)</f>
        <v>6</v>
      </c>
      <c r="M62" s="82">
        <f>VLOOKUP($F$16,IF($F$13=$C$49,$B$70:$O$112,IF($F$13=$C$50,$B$118:$O$160,IF($F$13=$C$51,$B$167:$O$209,IF($F$13=$C$52,$B$217:$O$259,IF($F$13=$C$53,$B$266:$O$308,IF($F$13=$C$54,$B$317:$O$359,IF($F$13=$C$55,$B$368:$O$410,$B$419:$O$461))))))),12,0)</f>
        <v>0</v>
      </c>
      <c r="N62" s="82">
        <f>VLOOKUP($F$16,IF($F$13=$C$49,$B$70:$O$112,IF($F$13=$C$50,$B$118:$O$160,IF($F$13=$C$51,$B$167:$O$209,IF($F$13=$C$52,$B$217:$O$259,IF($F$13=$C$53,$B$266:$O$308,IF($F$13=$C$54,$B$317:$O$359,IF($F$13=$C$55,$B$368:$O$410,$B$419:$O$461))))))),13,0)</f>
        <v>6.9</v>
      </c>
      <c r="O62" s="82">
        <f>VLOOKUP($F$16,IF($F$13=$C$49,$B$70:$O$112,IF($F$13=$C$50,$B$118:$O$160,IF($F$13=$C$51,$B$167:$O$209,IF($F$13=$C$52,$B$217:$O$259,IF($F$13=$C$53,$B$266:$O$308,IF($F$13=$C$54,$B$317:$O$359,IF($F$13=$C$55,$B$368:$O$410,$B$419:$O$461))))))),14,0)</f>
      </c>
    </row>
    <row r="63" ht="15.75" hidden="1"/>
    <row r="64" spans="1:13" s="60" customFormat="1" ht="15" customHeight="1" hidden="1">
      <c r="A64" s="57"/>
      <c r="B64" s="58"/>
      <c r="C64" s="57" t="s">
        <v>31</v>
      </c>
      <c r="D64" s="59"/>
      <c r="E64" s="59"/>
      <c r="F64" s="59"/>
      <c r="G64" s="59"/>
      <c r="H64" s="59"/>
      <c r="I64" s="59"/>
      <c r="J64" s="59"/>
      <c r="K64" s="59"/>
      <c r="L64" s="59"/>
      <c r="M64" s="59"/>
    </row>
    <row r="65" spans="1:3" s="60" customFormat="1" ht="15" customHeight="1" hidden="1">
      <c r="A65" s="72"/>
      <c r="B65" s="73"/>
      <c r="C65" s="72"/>
    </row>
    <row r="66" ht="20.25" hidden="1">
      <c r="A66" s="85" t="str">
        <f>C49</f>
        <v>Kiểm toán tài chính</v>
      </c>
    </row>
    <row r="67" spans="1:15" ht="63.75" customHeight="1" hidden="1">
      <c r="A67" s="154" t="s">
        <v>2</v>
      </c>
      <c r="B67" s="151" t="s">
        <v>42</v>
      </c>
      <c r="C67" s="157" t="s">
        <v>3</v>
      </c>
      <c r="D67" s="158"/>
      <c r="E67" s="154" t="s">
        <v>4</v>
      </c>
      <c r="F67" s="154" t="s">
        <v>5</v>
      </c>
      <c r="G67" s="148" t="s">
        <v>6</v>
      </c>
      <c r="H67" s="148" t="s">
        <v>7</v>
      </c>
      <c r="I67" s="148"/>
      <c r="J67" s="148" t="s">
        <v>8</v>
      </c>
      <c r="K67" s="148"/>
      <c r="L67" s="149" t="s">
        <v>9</v>
      </c>
      <c r="M67" s="150"/>
      <c r="N67" s="151" t="s">
        <v>10</v>
      </c>
      <c r="O67" s="151" t="s">
        <v>11</v>
      </c>
    </row>
    <row r="68" spans="1:15" ht="15.75" hidden="1">
      <c r="A68" s="155"/>
      <c r="B68" s="155"/>
      <c r="C68" s="159"/>
      <c r="D68" s="160"/>
      <c r="E68" s="155"/>
      <c r="F68" s="155"/>
      <c r="G68" s="148"/>
      <c r="H68" s="3" t="s">
        <v>12</v>
      </c>
      <c r="I68" s="3" t="s">
        <v>13</v>
      </c>
      <c r="J68" s="3" t="s">
        <v>12</v>
      </c>
      <c r="K68" s="3" t="s">
        <v>13</v>
      </c>
      <c r="L68" s="78" t="s">
        <v>40</v>
      </c>
      <c r="M68" s="4" t="s">
        <v>41</v>
      </c>
      <c r="N68" s="152"/>
      <c r="O68" s="152"/>
    </row>
    <row r="69" spans="1:15" ht="15.75" hidden="1">
      <c r="A69" s="156"/>
      <c r="B69" s="156"/>
      <c r="C69" s="161"/>
      <c r="D69" s="162"/>
      <c r="E69" s="156"/>
      <c r="F69" s="156"/>
      <c r="G69" s="105"/>
      <c r="H69" s="163"/>
      <c r="I69" s="164"/>
      <c r="J69" s="163"/>
      <c r="K69" s="164"/>
      <c r="L69" s="165"/>
      <c r="M69" s="166"/>
      <c r="N69" s="153"/>
      <c r="O69" s="153"/>
    </row>
    <row r="70" spans="1:16" ht="16.5" hidden="1">
      <c r="A70" s="2">
        <v>1</v>
      </c>
      <c r="B70" s="123" t="s">
        <v>69</v>
      </c>
      <c r="C70" s="124" t="s">
        <v>48</v>
      </c>
      <c r="D70" s="125" t="s">
        <v>70</v>
      </c>
      <c r="E70" s="113" t="s">
        <v>71</v>
      </c>
      <c r="F70" s="112"/>
      <c r="G70" s="117">
        <v>10</v>
      </c>
      <c r="H70" s="135">
        <v>8</v>
      </c>
      <c r="I70" s="135"/>
      <c r="J70" s="136">
        <v>7.5</v>
      </c>
      <c r="K70" s="137"/>
      <c r="L70" s="121">
        <v>6</v>
      </c>
      <c r="M70" s="103"/>
      <c r="N70" s="109">
        <f>ROUND(ROUND(((IF(K70&lt;&gt;"",J70*2+K70*2,J70*2)+IF(H70&lt;&gt;"",H70,0))/(IF(K70&lt;&gt;"",4,2)+IF(H70&lt;&gt;"",1,0))*3+G70)/4,2)*0.4+IF(M70&lt;&gt;"",M70,L70)*0.6,1)</f>
        <v>6.9</v>
      </c>
      <c r="O70" s="104">
        <f>IF(AND(N70&lt;5,MAX(G70:K70)=0),"Học lại",IF(N70&lt;5," Thi lại",""))</f>
      </c>
      <c r="P70" s="108"/>
    </row>
    <row r="71" spans="1:15" ht="16.5" hidden="1">
      <c r="A71" s="2">
        <v>2</v>
      </c>
      <c r="B71" s="126" t="s">
        <v>72</v>
      </c>
      <c r="C71" s="124" t="s">
        <v>73</v>
      </c>
      <c r="D71" s="125" t="s">
        <v>47</v>
      </c>
      <c r="E71" s="113" t="s">
        <v>74</v>
      </c>
      <c r="F71" s="114"/>
      <c r="G71" s="117">
        <v>10</v>
      </c>
      <c r="H71" s="135">
        <v>7.5</v>
      </c>
      <c r="I71" s="135"/>
      <c r="J71" s="136">
        <v>7</v>
      </c>
      <c r="K71" s="137"/>
      <c r="L71" s="121">
        <v>6.5</v>
      </c>
      <c r="M71" s="103"/>
      <c r="N71" s="109">
        <f aca="true" t="shared" si="0" ref="N71:N112">ROUND(ROUND(((IF(K71&lt;&gt;"",J71*2+K71*2,J71*2)+IF(H71&lt;&gt;"",H71,0))/(IF(K71&lt;&gt;"",4,2)+IF(H71&lt;&gt;"",1,0))*3+G71)/4,2)*0.4+IF(M71&lt;&gt;"",M71,L71)*0.6,1)</f>
        <v>7.1</v>
      </c>
      <c r="O71" s="104">
        <f aca="true" t="shared" si="1" ref="O71:O112">IF(AND(N71&lt;5,MAX(G71:K71)=0),"Học lại",IF(N71&lt;5," Thi lại",""))</f>
      </c>
    </row>
    <row r="72" spans="1:15" ht="16.5" hidden="1">
      <c r="A72" s="2">
        <v>3</v>
      </c>
      <c r="B72" s="126" t="s">
        <v>75</v>
      </c>
      <c r="C72" s="124" t="s">
        <v>76</v>
      </c>
      <c r="D72" s="125" t="s">
        <v>47</v>
      </c>
      <c r="E72" s="113" t="s">
        <v>77</v>
      </c>
      <c r="F72" s="115"/>
      <c r="G72" s="117">
        <v>10</v>
      </c>
      <c r="H72" s="135">
        <v>8</v>
      </c>
      <c r="I72" s="135"/>
      <c r="J72" s="136">
        <v>8.5</v>
      </c>
      <c r="K72" s="137"/>
      <c r="L72" s="121">
        <v>7.5</v>
      </c>
      <c r="M72" s="103"/>
      <c r="N72" s="109">
        <f t="shared" si="0"/>
        <v>8</v>
      </c>
      <c r="O72" s="104">
        <f t="shared" si="1"/>
      </c>
    </row>
    <row r="73" spans="1:15" ht="16.5" hidden="1">
      <c r="A73" s="2">
        <v>4</v>
      </c>
      <c r="B73" s="126" t="s">
        <v>78</v>
      </c>
      <c r="C73" s="124" t="s">
        <v>59</v>
      </c>
      <c r="D73" s="125" t="s">
        <v>58</v>
      </c>
      <c r="E73" s="113" t="s">
        <v>79</v>
      </c>
      <c r="F73" s="116"/>
      <c r="G73" s="117">
        <v>10</v>
      </c>
      <c r="H73" s="135">
        <v>7.5</v>
      </c>
      <c r="I73" s="135"/>
      <c r="J73" s="136">
        <v>7</v>
      </c>
      <c r="K73" s="137"/>
      <c r="L73" s="121">
        <v>5.5</v>
      </c>
      <c r="M73" s="103"/>
      <c r="N73" s="109">
        <f t="shared" si="0"/>
        <v>6.5</v>
      </c>
      <c r="O73" s="104">
        <f t="shared" si="1"/>
      </c>
    </row>
    <row r="74" spans="1:15" ht="16.5" hidden="1">
      <c r="A74" s="2">
        <v>5</v>
      </c>
      <c r="B74" s="126" t="s">
        <v>80</v>
      </c>
      <c r="C74" s="124" t="s">
        <v>81</v>
      </c>
      <c r="D74" s="125" t="s">
        <v>58</v>
      </c>
      <c r="E74" s="113" t="s">
        <v>82</v>
      </c>
      <c r="F74" s="116"/>
      <c r="G74" s="117">
        <v>10</v>
      </c>
      <c r="H74" s="135">
        <v>8</v>
      </c>
      <c r="I74" s="135"/>
      <c r="J74" s="136">
        <v>7.5</v>
      </c>
      <c r="K74" s="137"/>
      <c r="L74" s="121">
        <v>6</v>
      </c>
      <c r="M74" s="103"/>
      <c r="N74" s="109">
        <f t="shared" si="0"/>
        <v>6.9</v>
      </c>
      <c r="O74" s="104">
        <f t="shared" si="1"/>
      </c>
    </row>
    <row r="75" spans="1:15" ht="16.5" hidden="1">
      <c r="A75" s="2">
        <v>6</v>
      </c>
      <c r="B75" s="126" t="s">
        <v>83</v>
      </c>
      <c r="C75" s="124" t="s">
        <v>84</v>
      </c>
      <c r="D75" s="125" t="s">
        <v>85</v>
      </c>
      <c r="E75" s="113" t="s">
        <v>86</v>
      </c>
      <c r="F75" s="116"/>
      <c r="G75" s="117">
        <v>10</v>
      </c>
      <c r="H75" s="135">
        <v>7.5</v>
      </c>
      <c r="I75" s="135"/>
      <c r="J75" s="136">
        <v>6.5</v>
      </c>
      <c r="K75" s="137"/>
      <c r="L75" s="121">
        <v>7</v>
      </c>
      <c r="M75" s="103"/>
      <c r="N75" s="109">
        <f t="shared" si="0"/>
        <v>7.3</v>
      </c>
      <c r="O75" s="104">
        <f t="shared" si="1"/>
      </c>
    </row>
    <row r="76" spans="1:15" ht="16.5" hidden="1">
      <c r="A76" s="2">
        <v>7</v>
      </c>
      <c r="B76" s="126" t="s">
        <v>87</v>
      </c>
      <c r="C76" s="124" t="s">
        <v>88</v>
      </c>
      <c r="D76" s="125" t="s">
        <v>85</v>
      </c>
      <c r="E76" s="113" t="s">
        <v>89</v>
      </c>
      <c r="F76" s="114"/>
      <c r="G76" s="117">
        <v>10</v>
      </c>
      <c r="H76" s="135">
        <v>7</v>
      </c>
      <c r="I76" s="135"/>
      <c r="J76" s="136">
        <v>7</v>
      </c>
      <c r="K76" s="137"/>
      <c r="L76" s="121">
        <v>7.5</v>
      </c>
      <c r="M76" s="103"/>
      <c r="N76" s="109">
        <f t="shared" si="0"/>
        <v>7.6</v>
      </c>
      <c r="O76" s="104">
        <f t="shared" si="1"/>
      </c>
    </row>
    <row r="77" spans="1:15" ht="16.5" hidden="1">
      <c r="A77" s="2">
        <v>8</v>
      </c>
      <c r="B77" s="126" t="s">
        <v>90</v>
      </c>
      <c r="C77" s="124" t="s">
        <v>91</v>
      </c>
      <c r="D77" s="125" t="s">
        <v>92</v>
      </c>
      <c r="E77" s="113" t="s">
        <v>93</v>
      </c>
      <c r="F77" s="116"/>
      <c r="G77" s="117">
        <v>10</v>
      </c>
      <c r="H77" s="135">
        <v>8</v>
      </c>
      <c r="I77" s="135"/>
      <c r="J77" s="136">
        <v>8.5</v>
      </c>
      <c r="K77" s="137"/>
      <c r="L77" s="121">
        <v>7.5</v>
      </c>
      <c r="M77" s="103"/>
      <c r="N77" s="109">
        <f t="shared" si="0"/>
        <v>8</v>
      </c>
      <c r="O77" s="104">
        <f t="shared" si="1"/>
      </c>
    </row>
    <row r="78" spans="1:15" ht="16.5" hidden="1">
      <c r="A78" s="2">
        <v>9</v>
      </c>
      <c r="B78" s="126" t="s">
        <v>94</v>
      </c>
      <c r="C78" s="124" t="s">
        <v>95</v>
      </c>
      <c r="D78" s="125" t="s">
        <v>60</v>
      </c>
      <c r="E78" s="113" t="s">
        <v>96</v>
      </c>
      <c r="F78" s="116"/>
      <c r="G78" s="117">
        <v>10</v>
      </c>
      <c r="H78" s="135">
        <v>7.5</v>
      </c>
      <c r="I78" s="135"/>
      <c r="J78" s="136">
        <v>7</v>
      </c>
      <c r="K78" s="137"/>
      <c r="L78" s="121">
        <v>7.5</v>
      </c>
      <c r="M78" s="103"/>
      <c r="N78" s="109">
        <f t="shared" si="0"/>
        <v>7.7</v>
      </c>
      <c r="O78" s="104">
        <f t="shared" si="1"/>
      </c>
    </row>
    <row r="79" spans="1:15" ht="16.5" hidden="1">
      <c r="A79" s="2">
        <v>10</v>
      </c>
      <c r="B79" s="126" t="s">
        <v>97</v>
      </c>
      <c r="C79" s="124" t="s">
        <v>98</v>
      </c>
      <c r="D79" s="125" t="s">
        <v>99</v>
      </c>
      <c r="E79" s="113" t="s">
        <v>100</v>
      </c>
      <c r="F79" s="117"/>
      <c r="G79" s="117">
        <v>9.5</v>
      </c>
      <c r="H79" s="135">
        <v>7.5</v>
      </c>
      <c r="I79" s="135"/>
      <c r="J79" s="136">
        <v>6</v>
      </c>
      <c r="K79" s="137"/>
      <c r="L79" s="121">
        <v>6.5</v>
      </c>
      <c r="M79" s="103"/>
      <c r="N79" s="109">
        <f t="shared" si="0"/>
        <v>6.8</v>
      </c>
      <c r="O79" s="104">
        <f t="shared" si="1"/>
      </c>
    </row>
    <row r="80" spans="1:15" ht="16.5" hidden="1">
      <c r="A80" s="2">
        <v>11</v>
      </c>
      <c r="B80" s="126" t="s">
        <v>101</v>
      </c>
      <c r="C80" s="124" t="s">
        <v>102</v>
      </c>
      <c r="D80" s="125" t="s">
        <v>103</v>
      </c>
      <c r="E80" s="113" t="s">
        <v>63</v>
      </c>
      <c r="F80" s="117"/>
      <c r="G80" s="117">
        <v>10</v>
      </c>
      <c r="H80" s="135">
        <v>8</v>
      </c>
      <c r="I80" s="135"/>
      <c r="J80" s="136">
        <v>6.5</v>
      </c>
      <c r="K80" s="137"/>
      <c r="L80" s="121">
        <v>5.5</v>
      </c>
      <c r="M80" s="103"/>
      <c r="N80" s="109">
        <f t="shared" si="0"/>
        <v>6.4</v>
      </c>
      <c r="O80" s="104">
        <f t="shared" si="1"/>
      </c>
    </row>
    <row r="81" spans="1:15" ht="16.5" hidden="1">
      <c r="A81" s="2">
        <v>12</v>
      </c>
      <c r="B81" s="126" t="s">
        <v>104</v>
      </c>
      <c r="C81" s="124" t="s">
        <v>105</v>
      </c>
      <c r="D81" s="125" t="s">
        <v>106</v>
      </c>
      <c r="E81" s="113" t="s">
        <v>107</v>
      </c>
      <c r="F81" s="117"/>
      <c r="G81" s="117">
        <v>10</v>
      </c>
      <c r="H81" s="135">
        <v>7.5</v>
      </c>
      <c r="I81" s="135"/>
      <c r="J81" s="136">
        <v>6</v>
      </c>
      <c r="K81" s="137"/>
      <c r="L81" s="121">
        <v>7</v>
      </c>
      <c r="M81" s="103"/>
      <c r="N81" s="109">
        <f t="shared" si="0"/>
        <v>7.2</v>
      </c>
      <c r="O81" s="104">
        <f t="shared" si="1"/>
      </c>
    </row>
    <row r="82" spans="1:15" ht="16.5" hidden="1">
      <c r="A82" s="2">
        <v>13</v>
      </c>
      <c r="B82" s="126" t="s">
        <v>108</v>
      </c>
      <c r="C82" s="124" t="s">
        <v>109</v>
      </c>
      <c r="D82" s="125" t="s">
        <v>110</v>
      </c>
      <c r="E82" s="113" t="s">
        <v>111</v>
      </c>
      <c r="F82" s="116"/>
      <c r="G82" s="117">
        <v>9.5</v>
      </c>
      <c r="H82" s="135">
        <v>7</v>
      </c>
      <c r="I82" s="135"/>
      <c r="J82" s="136">
        <v>6.5</v>
      </c>
      <c r="K82" s="137"/>
      <c r="L82" s="121">
        <v>5</v>
      </c>
      <c r="M82" s="103"/>
      <c r="N82" s="109">
        <f t="shared" si="0"/>
        <v>6</v>
      </c>
      <c r="O82" s="104">
        <f t="shared" si="1"/>
      </c>
    </row>
    <row r="83" spans="1:15" ht="16.5" hidden="1">
      <c r="A83" s="2">
        <v>14</v>
      </c>
      <c r="B83" s="126" t="s">
        <v>112</v>
      </c>
      <c r="C83" s="124" t="s">
        <v>113</v>
      </c>
      <c r="D83" s="125" t="s">
        <v>114</v>
      </c>
      <c r="E83" s="113" t="s">
        <v>115</v>
      </c>
      <c r="F83" s="115"/>
      <c r="G83" s="117">
        <v>10</v>
      </c>
      <c r="H83" s="135">
        <v>8</v>
      </c>
      <c r="I83" s="135"/>
      <c r="J83" s="136">
        <v>6.5</v>
      </c>
      <c r="K83" s="137"/>
      <c r="L83" s="121">
        <v>5.5</v>
      </c>
      <c r="M83" s="103"/>
      <c r="N83" s="109">
        <f t="shared" si="0"/>
        <v>6.4</v>
      </c>
      <c r="O83" s="104">
        <f t="shared" si="1"/>
      </c>
    </row>
    <row r="84" spans="1:15" ht="16.5" hidden="1">
      <c r="A84" s="2">
        <v>15</v>
      </c>
      <c r="B84" s="126" t="s">
        <v>116</v>
      </c>
      <c r="C84" s="124" t="s">
        <v>117</v>
      </c>
      <c r="D84" s="125" t="s">
        <v>118</v>
      </c>
      <c r="E84" s="113" t="s">
        <v>119</v>
      </c>
      <c r="F84" s="117"/>
      <c r="G84" s="117">
        <v>10</v>
      </c>
      <c r="H84" s="135">
        <v>8.5</v>
      </c>
      <c r="I84" s="135"/>
      <c r="J84" s="136">
        <v>7</v>
      </c>
      <c r="K84" s="137"/>
      <c r="L84" s="121">
        <v>5</v>
      </c>
      <c r="M84" s="103"/>
      <c r="N84" s="109">
        <f t="shared" si="0"/>
        <v>6.3</v>
      </c>
      <c r="O84" s="104">
        <f t="shared" si="1"/>
      </c>
    </row>
    <row r="85" spans="1:15" ht="16.5" hidden="1">
      <c r="A85" s="2">
        <v>16</v>
      </c>
      <c r="B85" s="126" t="s">
        <v>120</v>
      </c>
      <c r="C85" s="124" t="s">
        <v>121</v>
      </c>
      <c r="D85" s="125" t="s">
        <v>62</v>
      </c>
      <c r="E85" s="113" t="s">
        <v>122</v>
      </c>
      <c r="F85" s="117"/>
      <c r="G85" s="117">
        <v>10</v>
      </c>
      <c r="H85" s="135">
        <v>8</v>
      </c>
      <c r="I85" s="135"/>
      <c r="J85" s="136">
        <v>7.5</v>
      </c>
      <c r="K85" s="137"/>
      <c r="L85" s="121">
        <v>2</v>
      </c>
      <c r="M85" s="103"/>
      <c r="N85" s="109">
        <f t="shared" si="0"/>
        <v>4.5</v>
      </c>
      <c r="O85" s="104" t="str">
        <f t="shared" si="1"/>
        <v> Thi lại</v>
      </c>
    </row>
    <row r="86" spans="1:15" ht="16.5" hidden="1">
      <c r="A86" s="2">
        <v>17</v>
      </c>
      <c r="B86" s="126" t="s">
        <v>123</v>
      </c>
      <c r="C86" s="124" t="s">
        <v>124</v>
      </c>
      <c r="D86" s="125" t="s">
        <v>62</v>
      </c>
      <c r="E86" s="113" t="s">
        <v>125</v>
      </c>
      <c r="F86" s="117"/>
      <c r="G86" s="117">
        <v>10</v>
      </c>
      <c r="H86" s="135">
        <v>7.5</v>
      </c>
      <c r="I86" s="135"/>
      <c r="J86" s="136">
        <v>7</v>
      </c>
      <c r="K86" s="137"/>
      <c r="L86" s="121">
        <v>6.5</v>
      </c>
      <c r="M86" s="103"/>
      <c r="N86" s="109">
        <f t="shared" si="0"/>
        <v>7.1</v>
      </c>
      <c r="O86" s="104">
        <f t="shared" si="1"/>
      </c>
    </row>
    <row r="87" spans="1:15" ht="16.5" hidden="1">
      <c r="A87" s="2">
        <v>18</v>
      </c>
      <c r="B87" s="126" t="s">
        <v>126</v>
      </c>
      <c r="C87" s="124" t="s">
        <v>127</v>
      </c>
      <c r="D87" s="125" t="s">
        <v>128</v>
      </c>
      <c r="E87" s="113" t="s">
        <v>129</v>
      </c>
      <c r="F87" s="115"/>
      <c r="G87" s="117">
        <v>10</v>
      </c>
      <c r="H87" s="135">
        <v>7</v>
      </c>
      <c r="I87" s="135"/>
      <c r="J87" s="136">
        <v>7.5</v>
      </c>
      <c r="K87" s="137"/>
      <c r="L87" s="121">
        <v>7.5</v>
      </c>
      <c r="M87" s="103"/>
      <c r="N87" s="109">
        <f t="shared" si="0"/>
        <v>7.7</v>
      </c>
      <c r="O87" s="104">
        <f t="shared" si="1"/>
      </c>
    </row>
    <row r="88" spans="1:15" ht="16.5" hidden="1">
      <c r="A88" s="2">
        <v>19</v>
      </c>
      <c r="B88" s="126" t="s">
        <v>130</v>
      </c>
      <c r="C88" s="124" t="s">
        <v>131</v>
      </c>
      <c r="D88" s="125" t="s">
        <v>132</v>
      </c>
      <c r="E88" s="113" t="s">
        <v>133</v>
      </c>
      <c r="F88" s="118"/>
      <c r="G88" s="117">
        <v>9</v>
      </c>
      <c r="H88" s="135">
        <v>7.5</v>
      </c>
      <c r="I88" s="135"/>
      <c r="J88" s="136">
        <v>6.5</v>
      </c>
      <c r="K88" s="137"/>
      <c r="L88" s="121">
        <v>6</v>
      </c>
      <c r="M88" s="103"/>
      <c r="N88" s="109">
        <f t="shared" si="0"/>
        <v>6.6</v>
      </c>
      <c r="O88" s="104">
        <f t="shared" si="1"/>
      </c>
    </row>
    <row r="89" spans="1:15" ht="16.5" hidden="1">
      <c r="A89" s="2">
        <v>20</v>
      </c>
      <c r="B89" s="126" t="s">
        <v>134</v>
      </c>
      <c r="C89" s="124" t="s">
        <v>135</v>
      </c>
      <c r="D89" s="125" t="s">
        <v>51</v>
      </c>
      <c r="E89" s="113" t="s">
        <v>136</v>
      </c>
      <c r="F89" s="119"/>
      <c r="G89" s="117">
        <v>10</v>
      </c>
      <c r="H89" s="135">
        <v>7</v>
      </c>
      <c r="I89" s="135"/>
      <c r="J89" s="136">
        <v>7</v>
      </c>
      <c r="K89" s="137"/>
      <c r="L89" s="121">
        <v>5</v>
      </c>
      <c r="M89" s="103"/>
      <c r="N89" s="109">
        <f t="shared" si="0"/>
        <v>6.1</v>
      </c>
      <c r="O89" s="104">
        <f t="shared" si="1"/>
      </c>
    </row>
    <row r="90" spans="1:15" ht="16.5" hidden="1">
      <c r="A90" s="2">
        <v>21</v>
      </c>
      <c r="B90" s="126" t="s">
        <v>137</v>
      </c>
      <c r="C90" s="124" t="s">
        <v>138</v>
      </c>
      <c r="D90" s="125" t="s">
        <v>139</v>
      </c>
      <c r="E90" s="113" t="s">
        <v>140</v>
      </c>
      <c r="F90" s="115"/>
      <c r="G90" s="117">
        <v>9</v>
      </c>
      <c r="H90" s="135">
        <v>6</v>
      </c>
      <c r="I90" s="135"/>
      <c r="J90" s="136">
        <v>6.5</v>
      </c>
      <c r="K90" s="137"/>
      <c r="L90" s="121">
        <v>8</v>
      </c>
      <c r="M90" s="103"/>
      <c r="N90" s="109">
        <f t="shared" si="0"/>
        <v>7.6</v>
      </c>
      <c r="O90" s="104">
        <f t="shared" si="1"/>
      </c>
    </row>
    <row r="91" spans="1:15" ht="16.5" hidden="1">
      <c r="A91" s="2">
        <v>22</v>
      </c>
      <c r="B91" s="126" t="s">
        <v>141</v>
      </c>
      <c r="C91" s="124" t="s">
        <v>142</v>
      </c>
      <c r="D91" s="125" t="s">
        <v>48</v>
      </c>
      <c r="E91" s="113" t="s">
        <v>143</v>
      </c>
      <c r="F91" s="116"/>
      <c r="G91" s="117">
        <v>10</v>
      </c>
      <c r="H91" s="135">
        <v>7.5</v>
      </c>
      <c r="I91" s="135"/>
      <c r="J91" s="136">
        <v>7</v>
      </c>
      <c r="K91" s="137"/>
      <c r="L91" s="121">
        <v>6.5</v>
      </c>
      <c r="M91" s="103"/>
      <c r="N91" s="109">
        <f t="shared" si="0"/>
        <v>7.1</v>
      </c>
      <c r="O91" s="104">
        <f t="shared" si="1"/>
      </c>
    </row>
    <row r="92" spans="1:15" ht="16.5" hidden="1">
      <c r="A92" s="2">
        <v>23</v>
      </c>
      <c r="B92" s="126" t="s">
        <v>144</v>
      </c>
      <c r="C92" s="124" t="s">
        <v>145</v>
      </c>
      <c r="D92" s="125" t="s">
        <v>64</v>
      </c>
      <c r="E92" s="113" t="s">
        <v>146</v>
      </c>
      <c r="F92" s="117"/>
      <c r="G92" s="117">
        <v>10</v>
      </c>
      <c r="H92" s="135">
        <v>8</v>
      </c>
      <c r="I92" s="135"/>
      <c r="J92" s="136">
        <v>6.5</v>
      </c>
      <c r="K92" s="137"/>
      <c r="L92" s="121">
        <v>7</v>
      </c>
      <c r="M92" s="103"/>
      <c r="N92" s="109">
        <f t="shared" si="0"/>
        <v>7.3</v>
      </c>
      <c r="O92" s="104">
        <f t="shared" si="1"/>
      </c>
    </row>
    <row r="93" spans="1:15" ht="16.5" hidden="1">
      <c r="A93" s="2">
        <v>24</v>
      </c>
      <c r="B93" s="126" t="s">
        <v>147</v>
      </c>
      <c r="C93" s="124" t="s">
        <v>135</v>
      </c>
      <c r="D93" s="125" t="s">
        <v>65</v>
      </c>
      <c r="E93" s="113" t="s">
        <v>148</v>
      </c>
      <c r="F93" s="115"/>
      <c r="G93" s="117">
        <v>10</v>
      </c>
      <c r="H93" s="135">
        <v>7.5</v>
      </c>
      <c r="I93" s="135"/>
      <c r="J93" s="136">
        <v>6</v>
      </c>
      <c r="K93" s="137"/>
      <c r="L93" s="121">
        <v>6.5</v>
      </c>
      <c r="M93" s="103"/>
      <c r="N93" s="109">
        <f t="shared" si="0"/>
        <v>6.9</v>
      </c>
      <c r="O93" s="104">
        <f t="shared" si="1"/>
      </c>
    </row>
    <row r="94" spans="1:15" ht="16.5" hidden="1">
      <c r="A94" s="2">
        <v>25</v>
      </c>
      <c r="B94" s="127" t="s">
        <v>149</v>
      </c>
      <c r="C94" s="128" t="s">
        <v>150</v>
      </c>
      <c r="D94" s="129" t="s">
        <v>151</v>
      </c>
      <c r="E94" s="120" t="s">
        <v>152</v>
      </c>
      <c r="F94" s="118"/>
      <c r="G94" s="138">
        <v>9.5</v>
      </c>
      <c r="H94" s="139">
        <v>8</v>
      </c>
      <c r="I94" s="139"/>
      <c r="J94" s="140">
        <v>6.5</v>
      </c>
      <c r="K94" s="141"/>
      <c r="L94" s="142">
        <v>2.5</v>
      </c>
      <c r="M94" s="103"/>
      <c r="N94" s="109">
        <f t="shared" si="0"/>
        <v>4.6</v>
      </c>
      <c r="O94" s="104" t="str">
        <f t="shared" si="1"/>
        <v> Thi lại</v>
      </c>
    </row>
    <row r="95" spans="1:15" ht="16.5" hidden="1">
      <c r="A95" s="2">
        <v>26</v>
      </c>
      <c r="B95" s="130" t="s">
        <v>153</v>
      </c>
      <c r="C95" s="131" t="s">
        <v>154</v>
      </c>
      <c r="D95" s="132" t="s">
        <v>52</v>
      </c>
      <c r="E95" s="133" t="s">
        <v>155</v>
      </c>
      <c r="F95" s="115"/>
      <c r="G95" s="143">
        <v>10</v>
      </c>
      <c r="H95" s="144">
        <v>8.5</v>
      </c>
      <c r="I95" s="144"/>
      <c r="J95" s="145">
        <v>7.5</v>
      </c>
      <c r="K95" s="146"/>
      <c r="L95" s="147">
        <v>5.5</v>
      </c>
      <c r="M95" s="103"/>
      <c r="N95" s="109">
        <f t="shared" si="0"/>
        <v>6.7</v>
      </c>
      <c r="O95" s="104">
        <f t="shared" si="1"/>
      </c>
    </row>
    <row r="96" spans="1:15" ht="16.5" hidden="1">
      <c r="A96" s="2">
        <v>27</v>
      </c>
      <c r="B96" s="126" t="s">
        <v>156</v>
      </c>
      <c r="C96" s="124" t="s">
        <v>59</v>
      </c>
      <c r="D96" s="125" t="s">
        <v>47</v>
      </c>
      <c r="E96" s="113" t="s">
        <v>157</v>
      </c>
      <c r="F96" s="116"/>
      <c r="G96" s="117">
        <v>9.5</v>
      </c>
      <c r="H96" s="135">
        <v>7</v>
      </c>
      <c r="I96" s="135"/>
      <c r="J96" s="136">
        <v>6.5</v>
      </c>
      <c r="K96" s="137"/>
      <c r="L96" s="121">
        <v>6.5</v>
      </c>
      <c r="M96" s="103"/>
      <c r="N96" s="109">
        <f t="shared" si="0"/>
        <v>6.9</v>
      </c>
      <c r="O96" s="104">
        <f t="shared" si="1"/>
      </c>
    </row>
    <row r="97" spans="1:15" ht="16.5" hidden="1">
      <c r="A97" s="2">
        <v>28</v>
      </c>
      <c r="B97" s="126" t="s">
        <v>158</v>
      </c>
      <c r="C97" s="124" t="s">
        <v>159</v>
      </c>
      <c r="D97" s="125" t="s">
        <v>57</v>
      </c>
      <c r="E97" s="113" t="s">
        <v>160</v>
      </c>
      <c r="F97" s="114"/>
      <c r="G97" s="117">
        <v>9</v>
      </c>
      <c r="H97" s="135">
        <v>7.5</v>
      </c>
      <c r="I97" s="135"/>
      <c r="J97" s="136">
        <v>7</v>
      </c>
      <c r="K97" s="137"/>
      <c r="L97" s="121">
        <v>6</v>
      </c>
      <c r="M97" s="103"/>
      <c r="N97" s="109">
        <f t="shared" si="0"/>
        <v>6.7</v>
      </c>
      <c r="O97" s="104">
        <f t="shared" si="1"/>
      </c>
    </row>
    <row r="98" spans="1:15" ht="16.5" hidden="1">
      <c r="A98" s="2">
        <v>29</v>
      </c>
      <c r="B98" s="126" t="s">
        <v>161</v>
      </c>
      <c r="C98" s="124" t="s">
        <v>162</v>
      </c>
      <c r="D98" s="125" t="s">
        <v>58</v>
      </c>
      <c r="E98" s="113" t="s">
        <v>163</v>
      </c>
      <c r="F98" s="116"/>
      <c r="G98" s="117"/>
      <c r="H98" s="135"/>
      <c r="I98" s="135"/>
      <c r="J98" s="136"/>
      <c r="K98" s="137"/>
      <c r="L98" s="121"/>
      <c r="M98" s="103"/>
      <c r="N98" s="109">
        <f t="shared" si="0"/>
        <v>0</v>
      </c>
      <c r="O98" s="104" t="str">
        <f t="shared" si="1"/>
        <v>Học lại</v>
      </c>
    </row>
    <row r="99" spans="1:15" ht="16.5" hidden="1">
      <c r="A99" s="2">
        <v>30</v>
      </c>
      <c r="B99" s="126" t="s">
        <v>164</v>
      </c>
      <c r="C99" s="124" t="s">
        <v>165</v>
      </c>
      <c r="D99" s="125" t="s">
        <v>166</v>
      </c>
      <c r="E99" s="113" t="s">
        <v>167</v>
      </c>
      <c r="F99" s="116"/>
      <c r="G99" s="117">
        <v>10</v>
      </c>
      <c r="H99" s="135">
        <v>8</v>
      </c>
      <c r="I99" s="135"/>
      <c r="J99" s="136">
        <v>6.5</v>
      </c>
      <c r="K99" s="137"/>
      <c r="L99" s="121">
        <v>7.5</v>
      </c>
      <c r="M99" s="103"/>
      <c r="N99" s="109">
        <f t="shared" si="0"/>
        <v>7.6</v>
      </c>
      <c r="O99" s="104">
        <f t="shared" si="1"/>
      </c>
    </row>
    <row r="100" spans="1:15" ht="16.5" hidden="1">
      <c r="A100" s="2">
        <v>31</v>
      </c>
      <c r="B100" s="126" t="s">
        <v>168</v>
      </c>
      <c r="C100" s="124" t="s">
        <v>169</v>
      </c>
      <c r="D100" s="125" t="s">
        <v>170</v>
      </c>
      <c r="E100" s="113" t="s">
        <v>171</v>
      </c>
      <c r="F100" s="115"/>
      <c r="G100" s="117">
        <v>10</v>
      </c>
      <c r="H100" s="135">
        <v>7.5</v>
      </c>
      <c r="I100" s="135"/>
      <c r="J100" s="136">
        <v>7</v>
      </c>
      <c r="K100" s="137"/>
      <c r="L100" s="121">
        <v>7</v>
      </c>
      <c r="M100" s="103"/>
      <c r="N100" s="109">
        <f t="shared" si="0"/>
        <v>7.4</v>
      </c>
      <c r="O100" s="104">
        <f t="shared" si="1"/>
      </c>
    </row>
    <row r="101" spans="1:15" ht="16.5" hidden="1">
      <c r="A101" s="2">
        <v>32</v>
      </c>
      <c r="B101" s="126" t="s">
        <v>172</v>
      </c>
      <c r="C101" s="124" t="s">
        <v>173</v>
      </c>
      <c r="D101" s="125" t="s">
        <v>50</v>
      </c>
      <c r="E101" s="113" t="s">
        <v>174</v>
      </c>
      <c r="F101" s="116"/>
      <c r="G101" s="117">
        <v>10</v>
      </c>
      <c r="H101" s="135">
        <v>8</v>
      </c>
      <c r="I101" s="135"/>
      <c r="J101" s="136">
        <v>7.5</v>
      </c>
      <c r="K101" s="137"/>
      <c r="L101" s="121">
        <v>6</v>
      </c>
      <c r="M101" s="103"/>
      <c r="N101" s="109">
        <f t="shared" si="0"/>
        <v>6.9</v>
      </c>
      <c r="O101" s="104">
        <f t="shared" si="1"/>
      </c>
    </row>
    <row r="102" spans="1:15" ht="16.5" hidden="1">
      <c r="A102" s="2">
        <v>33</v>
      </c>
      <c r="B102" s="126" t="s">
        <v>175</v>
      </c>
      <c r="C102" s="124" t="s">
        <v>176</v>
      </c>
      <c r="D102" s="125" t="s">
        <v>61</v>
      </c>
      <c r="E102" s="113" t="s">
        <v>177</v>
      </c>
      <c r="F102" s="115"/>
      <c r="G102" s="117">
        <v>10</v>
      </c>
      <c r="H102" s="135">
        <v>8.5</v>
      </c>
      <c r="I102" s="135"/>
      <c r="J102" s="136">
        <v>7</v>
      </c>
      <c r="K102" s="137"/>
      <c r="L102" s="121">
        <v>6</v>
      </c>
      <c r="M102" s="103"/>
      <c r="N102" s="109">
        <f t="shared" si="0"/>
        <v>6.9</v>
      </c>
      <c r="O102" s="104">
        <f t="shared" si="1"/>
      </c>
    </row>
    <row r="103" spans="1:15" ht="16.5" hidden="1">
      <c r="A103" s="2">
        <v>34</v>
      </c>
      <c r="B103" s="126" t="s">
        <v>178</v>
      </c>
      <c r="C103" s="124" t="s">
        <v>179</v>
      </c>
      <c r="D103" s="125" t="s">
        <v>53</v>
      </c>
      <c r="E103" s="113" t="s">
        <v>180</v>
      </c>
      <c r="F103" s="115"/>
      <c r="G103" s="117">
        <v>10</v>
      </c>
      <c r="H103" s="135">
        <v>8</v>
      </c>
      <c r="I103" s="135"/>
      <c r="J103" s="136">
        <v>6.5</v>
      </c>
      <c r="K103" s="137"/>
      <c r="L103" s="121">
        <v>6</v>
      </c>
      <c r="M103" s="103"/>
      <c r="N103" s="109">
        <f t="shared" si="0"/>
        <v>6.7</v>
      </c>
      <c r="O103" s="104">
        <f t="shared" si="1"/>
      </c>
    </row>
    <row r="104" spans="1:15" ht="16.5" hidden="1">
      <c r="A104" s="2">
        <v>35</v>
      </c>
      <c r="B104" s="126" t="s">
        <v>181</v>
      </c>
      <c r="C104" s="124" t="s">
        <v>182</v>
      </c>
      <c r="D104" s="125" t="s">
        <v>53</v>
      </c>
      <c r="E104" s="113" t="s">
        <v>183</v>
      </c>
      <c r="F104" s="115"/>
      <c r="G104" s="117">
        <v>10</v>
      </c>
      <c r="H104" s="135">
        <v>7.5</v>
      </c>
      <c r="I104" s="135"/>
      <c r="J104" s="136">
        <v>7</v>
      </c>
      <c r="K104" s="137"/>
      <c r="L104" s="121">
        <v>6.5</v>
      </c>
      <c r="M104" s="103"/>
      <c r="N104" s="109">
        <f t="shared" si="0"/>
        <v>7.1</v>
      </c>
      <c r="O104" s="104">
        <f t="shared" si="1"/>
      </c>
    </row>
    <row r="105" spans="1:15" ht="16.5" hidden="1">
      <c r="A105" s="2">
        <v>36</v>
      </c>
      <c r="B105" s="126" t="s">
        <v>184</v>
      </c>
      <c r="C105" s="124" t="s">
        <v>185</v>
      </c>
      <c r="D105" s="125" t="s">
        <v>186</v>
      </c>
      <c r="E105" s="113" t="s">
        <v>187</v>
      </c>
      <c r="F105" s="116"/>
      <c r="G105" s="117">
        <v>10</v>
      </c>
      <c r="H105" s="135">
        <v>8</v>
      </c>
      <c r="I105" s="135"/>
      <c r="J105" s="136">
        <v>6.5</v>
      </c>
      <c r="K105" s="137"/>
      <c r="L105" s="121">
        <v>7</v>
      </c>
      <c r="M105" s="103"/>
      <c r="N105" s="109">
        <f t="shared" si="0"/>
        <v>7.3</v>
      </c>
      <c r="O105" s="104">
        <f t="shared" si="1"/>
      </c>
    </row>
    <row r="106" spans="1:15" ht="16.5" hidden="1">
      <c r="A106" s="2">
        <v>37</v>
      </c>
      <c r="B106" s="126" t="s">
        <v>188</v>
      </c>
      <c r="C106" s="124" t="s">
        <v>189</v>
      </c>
      <c r="D106" s="125" t="s">
        <v>190</v>
      </c>
      <c r="E106" s="113" t="s">
        <v>191</v>
      </c>
      <c r="F106" s="116"/>
      <c r="G106" s="117">
        <v>10</v>
      </c>
      <c r="H106" s="135">
        <v>6.5</v>
      </c>
      <c r="I106" s="135"/>
      <c r="J106" s="136">
        <v>7</v>
      </c>
      <c r="K106" s="137"/>
      <c r="L106" s="121">
        <v>5.5</v>
      </c>
      <c r="M106" s="103"/>
      <c r="N106" s="109">
        <f t="shared" si="0"/>
        <v>6.4</v>
      </c>
      <c r="O106" s="104">
        <f t="shared" si="1"/>
      </c>
    </row>
    <row r="107" spans="1:15" ht="16.5" hidden="1">
      <c r="A107" s="2">
        <v>38</v>
      </c>
      <c r="B107" s="126" t="s">
        <v>192</v>
      </c>
      <c r="C107" s="124" t="s">
        <v>193</v>
      </c>
      <c r="D107" s="125" t="s">
        <v>194</v>
      </c>
      <c r="E107" s="113" t="s">
        <v>195</v>
      </c>
      <c r="F107" s="115"/>
      <c r="G107" s="117">
        <v>10</v>
      </c>
      <c r="H107" s="135">
        <v>7</v>
      </c>
      <c r="I107" s="135"/>
      <c r="J107" s="136">
        <v>6.5</v>
      </c>
      <c r="K107" s="137"/>
      <c r="L107" s="121">
        <v>7</v>
      </c>
      <c r="M107" s="103"/>
      <c r="N107" s="109">
        <f t="shared" si="0"/>
        <v>7.2</v>
      </c>
      <c r="O107" s="104">
        <f t="shared" si="1"/>
      </c>
    </row>
    <row r="108" spans="1:15" ht="16.5" hidden="1">
      <c r="A108" s="2">
        <v>39</v>
      </c>
      <c r="B108" s="126" t="s">
        <v>196</v>
      </c>
      <c r="C108" s="124" t="s">
        <v>197</v>
      </c>
      <c r="D108" s="125" t="s">
        <v>198</v>
      </c>
      <c r="E108" s="113" t="s">
        <v>199</v>
      </c>
      <c r="F108" s="117"/>
      <c r="G108" s="117">
        <v>10</v>
      </c>
      <c r="H108" s="135">
        <v>7.5</v>
      </c>
      <c r="I108" s="135"/>
      <c r="J108" s="136">
        <v>7</v>
      </c>
      <c r="K108" s="137"/>
      <c r="L108" s="121">
        <v>7</v>
      </c>
      <c r="M108" s="103"/>
      <c r="N108" s="109">
        <f t="shared" si="0"/>
        <v>7.4</v>
      </c>
      <c r="O108" s="104">
        <f t="shared" si="1"/>
      </c>
    </row>
    <row r="109" spans="1:15" ht="16.5" hidden="1">
      <c r="A109" s="2">
        <v>40</v>
      </c>
      <c r="B109" s="126" t="s">
        <v>200</v>
      </c>
      <c r="C109" s="124" t="s">
        <v>201</v>
      </c>
      <c r="D109" s="125" t="s">
        <v>139</v>
      </c>
      <c r="E109" s="113" t="s">
        <v>202</v>
      </c>
      <c r="F109" s="115"/>
      <c r="G109" s="117">
        <v>9.5</v>
      </c>
      <c r="H109" s="135">
        <v>7</v>
      </c>
      <c r="I109" s="135"/>
      <c r="J109" s="136">
        <v>7.5</v>
      </c>
      <c r="K109" s="137"/>
      <c r="L109" s="121">
        <v>7</v>
      </c>
      <c r="M109" s="103"/>
      <c r="N109" s="109">
        <f t="shared" si="0"/>
        <v>7.4</v>
      </c>
      <c r="O109" s="104">
        <f t="shared" si="1"/>
      </c>
    </row>
    <row r="110" spans="1:15" ht="16.5" hidden="1">
      <c r="A110" s="2">
        <v>41</v>
      </c>
      <c r="B110" s="127" t="s">
        <v>203</v>
      </c>
      <c r="C110" s="128" t="s">
        <v>204</v>
      </c>
      <c r="D110" s="129" t="s">
        <v>205</v>
      </c>
      <c r="E110" s="120" t="s">
        <v>206</v>
      </c>
      <c r="F110" s="118"/>
      <c r="G110" s="138">
        <v>9.5</v>
      </c>
      <c r="H110" s="139">
        <v>5</v>
      </c>
      <c r="I110" s="139"/>
      <c r="J110" s="140">
        <v>6</v>
      </c>
      <c r="K110" s="141"/>
      <c r="L110" s="142">
        <v>5.5</v>
      </c>
      <c r="M110" s="103"/>
      <c r="N110" s="109">
        <f t="shared" si="0"/>
        <v>6</v>
      </c>
      <c r="O110" s="104">
        <f t="shared" si="1"/>
      </c>
    </row>
    <row r="111" spans="1:15" ht="16.5" hidden="1">
      <c r="A111" s="2">
        <v>42</v>
      </c>
      <c r="B111" s="126" t="s">
        <v>207</v>
      </c>
      <c r="C111" s="124" t="s">
        <v>208</v>
      </c>
      <c r="D111" s="125" t="s">
        <v>50</v>
      </c>
      <c r="E111" s="113" t="s">
        <v>209</v>
      </c>
      <c r="F111" s="115"/>
      <c r="G111" s="138">
        <v>10</v>
      </c>
      <c r="H111" s="139">
        <v>8</v>
      </c>
      <c r="I111" s="139"/>
      <c r="J111" s="140">
        <v>7</v>
      </c>
      <c r="K111" s="141"/>
      <c r="L111" s="142">
        <v>7</v>
      </c>
      <c r="M111" s="103"/>
      <c r="N111" s="109">
        <f t="shared" si="0"/>
        <v>7.4</v>
      </c>
      <c r="O111" s="104">
        <f t="shared" si="1"/>
      </c>
    </row>
    <row r="112" spans="1:15" ht="16.5" hidden="1">
      <c r="A112" s="2">
        <v>43</v>
      </c>
      <c r="B112" s="127" t="s">
        <v>210</v>
      </c>
      <c r="C112" s="128" t="s">
        <v>211</v>
      </c>
      <c r="D112" s="129" t="s">
        <v>212</v>
      </c>
      <c r="E112" s="120" t="s">
        <v>213</v>
      </c>
      <c r="F112" s="118"/>
      <c r="G112" s="138">
        <v>10</v>
      </c>
      <c r="H112" s="139">
        <v>8.5</v>
      </c>
      <c r="I112" s="139"/>
      <c r="J112" s="140">
        <v>6.5</v>
      </c>
      <c r="K112" s="141"/>
      <c r="L112" s="142">
        <v>5.5</v>
      </c>
      <c r="M112" s="103"/>
      <c r="N112" s="109">
        <f t="shared" si="0"/>
        <v>6.5</v>
      </c>
      <c r="O112" s="104">
        <f t="shared" si="1"/>
      </c>
    </row>
    <row r="113" ht="15.75" hidden="1"/>
    <row r="114" ht="20.25" hidden="1">
      <c r="A114" s="85" t="str">
        <f>C50</f>
        <v>Phân tích báo cáo tài chính</v>
      </c>
    </row>
    <row r="115" spans="1:15" ht="63.75" customHeight="1" hidden="1">
      <c r="A115" s="154" t="s">
        <v>2</v>
      </c>
      <c r="B115" s="87" t="s">
        <v>42</v>
      </c>
      <c r="C115" s="91" t="s">
        <v>3</v>
      </c>
      <c r="D115" s="92"/>
      <c r="E115" s="89" t="s">
        <v>4</v>
      </c>
      <c r="F115" s="89" t="s">
        <v>5</v>
      </c>
      <c r="G115" s="4" t="s">
        <v>6</v>
      </c>
      <c r="H115" s="4" t="s">
        <v>7</v>
      </c>
      <c r="I115" s="4"/>
      <c r="J115" s="4" t="s">
        <v>8</v>
      </c>
      <c r="K115" s="4"/>
      <c r="L115" s="99" t="s">
        <v>9</v>
      </c>
      <c r="M115" s="100"/>
      <c r="N115" s="87" t="s">
        <v>10</v>
      </c>
      <c r="O115" s="87" t="s">
        <v>11</v>
      </c>
    </row>
    <row r="116" spans="1:15" ht="15.75" hidden="1">
      <c r="A116" s="155"/>
      <c r="B116" s="90"/>
      <c r="C116" s="93"/>
      <c r="D116" s="94"/>
      <c r="E116" s="90"/>
      <c r="F116" s="90"/>
      <c r="G116" s="4"/>
      <c r="H116" s="3" t="s">
        <v>12</v>
      </c>
      <c r="I116" s="3" t="s">
        <v>13</v>
      </c>
      <c r="J116" s="3" t="s">
        <v>12</v>
      </c>
      <c r="K116" s="3" t="s">
        <v>13</v>
      </c>
      <c r="L116" s="78" t="s">
        <v>40</v>
      </c>
      <c r="M116" s="4" t="s">
        <v>41</v>
      </c>
      <c r="N116" s="97"/>
      <c r="O116" s="97"/>
    </row>
    <row r="117" spans="1:15" ht="15.75" hidden="1">
      <c r="A117" s="156"/>
      <c r="B117" s="88"/>
      <c r="C117" s="95"/>
      <c r="D117" s="96"/>
      <c r="E117" s="88"/>
      <c r="F117" s="88"/>
      <c r="G117" s="4"/>
      <c r="H117" s="3"/>
      <c r="I117" s="3"/>
      <c r="J117" s="3"/>
      <c r="K117" s="3"/>
      <c r="L117" s="4"/>
      <c r="M117" s="4"/>
      <c r="N117" s="98"/>
      <c r="O117" s="98"/>
    </row>
    <row r="118" spans="1:15" ht="16.5" hidden="1">
      <c r="A118" s="2">
        <v>1</v>
      </c>
      <c r="B118" s="80" t="str">
        <f aca="true" t="shared" si="2" ref="B118:F127">B70</f>
        <v>TLCD-120-K4</v>
      </c>
      <c r="C118" s="80" t="str">
        <f t="shared" si="2"/>
        <v>Trang</v>
      </c>
      <c r="D118" s="80" t="str">
        <f t="shared" si="2"/>
        <v>Đài</v>
      </c>
      <c r="E118" s="80" t="str">
        <f t="shared" si="2"/>
        <v>17/10/1993</v>
      </c>
      <c r="F118" s="80">
        <f t="shared" si="2"/>
        <v>0</v>
      </c>
      <c r="G118" s="117">
        <v>10</v>
      </c>
      <c r="H118" s="135">
        <v>9</v>
      </c>
      <c r="I118" s="135"/>
      <c r="J118" s="136">
        <v>8</v>
      </c>
      <c r="K118" s="137"/>
      <c r="L118" s="121">
        <v>9.5</v>
      </c>
      <c r="M118" s="103"/>
      <c r="N118" s="109">
        <f>ROUND(ROUND(((IF(K118&lt;&gt;"",J118*2+K118*2,J118*2)+IF(H118&lt;&gt;"",H118,0))/(IF(K118&lt;&gt;"",4,2)+IF(H118&lt;&gt;"",1,0))*3+G118)/4,2)*0.4+IF(M118&lt;&gt;"",M118,L118)*0.6,1)</f>
        <v>9.2</v>
      </c>
      <c r="O118" s="104">
        <f>IF(AND(N118&lt;5,MAX(G118:K118)=0),"Học lại",IF(N118&lt;5," Thi lại",""))</f>
      </c>
    </row>
    <row r="119" spans="1:15" ht="16.5" hidden="1">
      <c r="A119" s="2">
        <v>2</v>
      </c>
      <c r="B119" s="80" t="str">
        <f t="shared" si="2"/>
        <v>TLCD-121-K4</v>
      </c>
      <c r="C119" s="80" t="str">
        <f t="shared" si="2"/>
        <v>Trần Thị Mỹ </v>
      </c>
      <c r="D119" s="80" t="str">
        <f t="shared" si="2"/>
        <v>Dung</v>
      </c>
      <c r="E119" s="80" t="str">
        <f t="shared" si="2"/>
        <v>25/04/1994</v>
      </c>
      <c r="F119" s="80">
        <f t="shared" si="2"/>
        <v>0</v>
      </c>
      <c r="G119" s="117">
        <v>9</v>
      </c>
      <c r="H119" s="135">
        <v>9</v>
      </c>
      <c r="I119" s="135"/>
      <c r="J119" s="136">
        <v>8</v>
      </c>
      <c r="K119" s="137"/>
      <c r="L119" s="121">
        <v>6</v>
      </c>
      <c r="M119" s="103"/>
      <c r="N119" s="109">
        <f aca="true" t="shared" si="3" ref="N119:N157">ROUND(ROUND(((IF(K119&lt;&gt;"",J119*2+K119*2,J119*2)+IF(H119&lt;&gt;"",H119,0))/(IF(K119&lt;&gt;"",4,2)+IF(H119&lt;&gt;"",1,0))*3+G119)/4,2)*0.4+IF(M119&lt;&gt;"",M119,L119)*0.6,1)</f>
        <v>7</v>
      </c>
      <c r="O119" s="104">
        <f aca="true" t="shared" si="4" ref="O119:O157">IF(AND(N119&lt;5,MAX(G119:K119)=0),"Học lại",IF(N119&lt;5," Thi lại",""))</f>
      </c>
    </row>
    <row r="120" spans="1:15" ht="16.5" hidden="1">
      <c r="A120" s="2">
        <v>3</v>
      </c>
      <c r="B120" s="80" t="str">
        <f t="shared" si="2"/>
        <v>TLCD-122-K4</v>
      </c>
      <c r="C120" s="80" t="str">
        <f t="shared" si="2"/>
        <v>Vũ Thị </v>
      </c>
      <c r="D120" s="80" t="str">
        <f t="shared" si="2"/>
        <v>Dung</v>
      </c>
      <c r="E120" s="80" t="str">
        <f t="shared" si="2"/>
        <v>12/04/1984</v>
      </c>
      <c r="F120" s="80">
        <f t="shared" si="2"/>
        <v>0</v>
      </c>
      <c r="G120" s="117">
        <v>10</v>
      </c>
      <c r="H120" s="135">
        <v>9</v>
      </c>
      <c r="I120" s="135"/>
      <c r="J120" s="136">
        <v>9</v>
      </c>
      <c r="K120" s="137"/>
      <c r="L120" s="121">
        <v>6.5</v>
      </c>
      <c r="M120" s="103"/>
      <c r="N120" s="109">
        <f t="shared" si="3"/>
        <v>7.6</v>
      </c>
      <c r="O120" s="104">
        <f t="shared" si="4"/>
      </c>
    </row>
    <row r="121" spans="1:15" ht="16.5" hidden="1">
      <c r="A121" s="2">
        <v>4</v>
      </c>
      <c r="B121" s="80" t="str">
        <f t="shared" si="2"/>
        <v>TLCD-123-K4</v>
      </c>
      <c r="C121" s="80" t="str">
        <f t="shared" si="2"/>
        <v>Nguyễn Thị Ngọc</v>
      </c>
      <c r="D121" s="80" t="str">
        <f t="shared" si="2"/>
        <v>Hà</v>
      </c>
      <c r="E121" s="80" t="str">
        <f t="shared" si="2"/>
        <v>11/09/1994</v>
      </c>
      <c r="F121" s="80">
        <f t="shared" si="2"/>
        <v>0</v>
      </c>
      <c r="G121" s="117">
        <v>8</v>
      </c>
      <c r="H121" s="135">
        <v>9</v>
      </c>
      <c r="I121" s="135"/>
      <c r="J121" s="136">
        <v>8</v>
      </c>
      <c r="K121" s="137"/>
      <c r="L121" s="121">
        <v>4</v>
      </c>
      <c r="M121" s="103"/>
      <c r="N121" s="109">
        <f t="shared" si="3"/>
        <v>5.7</v>
      </c>
      <c r="O121" s="104">
        <f t="shared" si="4"/>
      </c>
    </row>
    <row r="122" spans="1:15" ht="16.5" hidden="1">
      <c r="A122" s="2">
        <v>5</v>
      </c>
      <c r="B122" s="80" t="str">
        <f t="shared" si="2"/>
        <v>TLCD-124-K4</v>
      </c>
      <c r="C122" s="80" t="str">
        <f t="shared" si="2"/>
        <v>Bùi Thị Cẩm </v>
      </c>
      <c r="D122" s="80" t="str">
        <f t="shared" si="2"/>
        <v>Hà</v>
      </c>
      <c r="E122" s="80" t="str">
        <f t="shared" si="2"/>
        <v>06/01/1986</v>
      </c>
      <c r="F122" s="80">
        <f t="shared" si="2"/>
        <v>0</v>
      </c>
      <c r="G122" s="117">
        <v>10</v>
      </c>
      <c r="H122" s="135">
        <v>9</v>
      </c>
      <c r="I122" s="135"/>
      <c r="J122" s="136">
        <v>9</v>
      </c>
      <c r="K122" s="137"/>
      <c r="L122" s="121">
        <v>5</v>
      </c>
      <c r="M122" s="103"/>
      <c r="N122" s="109">
        <f t="shared" si="3"/>
        <v>6.7</v>
      </c>
      <c r="O122" s="104">
        <f t="shared" si="4"/>
      </c>
    </row>
    <row r="123" spans="1:15" ht="16.5" hidden="1">
      <c r="A123" s="2">
        <v>6</v>
      </c>
      <c r="B123" s="80" t="str">
        <f t="shared" si="2"/>
        <v>TLCD-125-K4</v>
      </c>
      <c r="C123" s="80" t="str">
        <f t="shared" si="2"/>
        <v>Trần Thị </v>
      </c>
      <c r="D123" s="80" t="str">
        <f t="shared" si="2"/>
        <v>Hằng</v>
      </c>
      <c r="E123" s="80" t="str">
        <f t="shared" si="2"/>
        <v>27/11/1993</v>
      </c>
      <c r="F123" s="80">
        <f t="shared" si="2"/>
        <v>0</v>
      </c>
      <c r="G123" s="117">
        <v>9</v>
      </c>
      <c r="H123" s="135">
        <v>9</v>
      </c>
      <c r="I123" s="135"/>
      <c r="J123" s="136">
        <v>9</v>
      </c>
      <c r="K123" s="137"/>
      <c r="L123" s="121">
        <v>6</v>
      </c>
      <c r="M123" s="103"/>
      <c r="N123" s="109">
        <f t="shared" si="3"/>
        <v>7.2</v>
      </c>
      <c r="O123" s="104">
        <f t="shared" si="4"/>
      </c>
    </row>
    <row r="124" spans="1:15" ht="16.5" hidden="1">
      <c r="A124" s="2">
        <v>7</v>
      </c>
      <c r="B124" s="80" t="str">
        <f t="shared" si="2"/>
        <v>TLCD-126-K4</v>
      </c>
      <c r="C124" s="80" t="str">
        <f t="shared" si="2"/>
        <v>Lê Thị Thúy</v>
      </c>
      <c r="D124" s="80" t="str">
        <f t="shared" si="2"/>
        <v>Hằng</v>
      </c>
      <c r="E124" s="80" t="str">
        <f t="shared" si="2"/>
        <v>16/08/1993</v>
      </c>
      <c r="F124" s="80">
        <f t="shared" si="2"/>
        <v>0</v>
      </c>
      <c r="G124" s="117">
        <v>8</v>
      </c>
      <c r="H124" s="135">
        <v>8</v>
      </c>
      <c r="I124" s="135"/>
      <c r="J124" s="136">
        <v>7</v>
      </c>
      <c r="K124" s="137"/>
      <c r="L124" s="121">
        <v>7</v>
      </c>
      <c r="M124" s="103"/>
      <c r="N124" s="109">
        <f t="shared" si="3"/>
        <v>7.2</v>
      </c>
      <c r="O124" s="104">
        <f t="shared" si="4"/>
      </c>
    </row>
    <row r="125" spans="1:15" ht="16.5" hidden="1">
      <c r="A125" s="2">
        <v>8</v>
      </c>
      <c r="B125" s="80" t="str">
        <f t="shared" si="2"/>
        <v>TLCD-127-K4</v>
      </c>
      <c r="C125" s="80" t="str">
        <f t="shared" si="2"/>
        <v>Đoàn Thị </v>
      </c>
      <c r="D125" s="80" t="str">
        <f t="shared" si="2"/>
        <v>Hảo</v>
      </c>
      <c r="E125" s="80" t="str">
        <f t="shared" si="2"/>
        <v>28/12/1991</v>
      </c>
      <c r="F125" s="80">
        <f t="shared" si="2"/>
        <v>0</v>
      </c>
      <c r="G125" s="117">
        <v>10</v>
      </c>
      <c r="H125" s="135">
        <v>10</v>
      </c>
      <c r="I125" s="135"/>
      <c r="J125" s="136">
        <v>10</v>
      </c>
      <c r="K125" s="137"/>
      <c r="L125" s="121">
        <v>8</v>
      </c>
      <c r="M125" s="103"/>
      <c r="N125" s="109">
        <f t="shared" si="3"/>
        <v>8.8</v>
      </c>
      <c r="O125" s="104">
        <f t="shared" si="4"/>
      </c>
    </row>
    <row r="126" spans="1:15" ht="16.5" hidden="1">
      <c r="A126" s="2">
        <v>9</v>
      </c>
      <c r="B126" s="80" t="str">
        <f t="shared" si="2"/>
        <v>TLCD-128-K4</v>
      </c>
      <c r="C126" s="80" t="str">
        <f t="shared" si="2"/>
        <v>Vũ Ngọc</v>
      </c>
      <c r="D126" s="80" t="str">
        <f t="shared" si="2"/>
        <v>Liên</v>
      </c>
      <c r="E126" s="80" t="str">
        <f t="shared" si="2"/>
        <v>01/08/1991</v>
      </c>
      <c r="F126" s="80">
        <f t="shared" si="2"/>
        <v>0</v>
      </c>
      <c r="G126" s="117">
        <v>10</v>
      </c>
      <c r="H126" s="135">
        <v>9</v>
      </c>
      <c r="I126" s="135"/>
      <c r="J126" s="136">
        <v>8</v>
      </c>
      <c r="K126" s="137"/>
      <c r="L126" s="121">
        <v>7</v>
      </c>
      <c r="M126" s="103"/>
      <c r="N126" s="109">
        <f t="shared" si="3"/>
        <v>7.7</v>
      </c>
      <c r="O126" s="104">
        <f t="shared" si="4"/>
      </c>
    </row>
    <row r="127" spans="1:15" ht="16.5" hidden="1">
      <c r="A127" s="2">
        <v>10</v>
      </c>
      <c r="B127" s="80" t="str">
        <f t="shared" si="2"/>
        <v>TLCD-129-K4</v>
      </c>
      <c r="C127" s="80" t="str">
        <f t="shared" si="2"/>
        <v>Trần Thị  </v>
      </c>
      <c r="D127" s="80" t="str">
        <f t="shared" si="2"/>
        <v>Lý</v>
      </c>
      <c r="E127" s="80" t="str">
        <f t="shared" si="2"/>
        <v>16/10/1994</v>
      </c>
      <c r="F127" s="80">
        <f t="shared" si="2"/>
        <v>0</v>
      </c>
      <c r="G127" s="117">
        <v>8</v>
      </c>
      <c r="H127" s="135">
        <v>9</v>
      </c>
      <c r="I127" s="135"/>
      <c r="J127" s="136">
        <v>8</v>
      </c>
      <c r="K127" s="137"/>
      <c r="L127" s="121">
        <v>6</v>
      </c>
      <c r="M127" s="103"/>
      <c r="N127" s="109">
        <f t="shared" si="3"/>
        <v>6.9</v>
      </c>
      <c r="O127" s="104">
        <f t="shared" si="4"/>
      </c>
    </row>
    <row r="128" spans="1:15" ht="16.5" hidden="1">
      <c r="A128" s="2">
        <v>11</v>
      </c>
      <c r="B128" s="80" t="str">
        <f aca="true" t="shared" si="5" ref="B128:F137">B80</f>
        <v>TLCD-130-K4</v>
      </c>
      <c r="C128" s="80" t="str">
        <f t="shared" si="5"/>
        <v>Chung Nhật</v>
      </c>
      <c r="D128" s="80" t="str">
        <f t="shared" si="5"/>
        <v>Nam</v>
      </c>
      <c r="E128" s="80" t="str">
        <f t="shared" si="5"/>
        <v>13/02/1992</v>
      </c>
      <c r="F128" s="80">
        <f t="shared" si="5"/>
        <v>0</v>
      </c>
      <c r="G128" s="117">
        <v>10</v>
      </c>
      <c r="H128" s="135">
        <v>8</v>
      </c>
      <c r="I128" s="135"/>
      <c r="J128" s="136">
        <v>7</v>
      </c>
      <c r="K128" s="137"/>
      <c r="L128" s="121">
        <v>7</v>
      </c>
      <c r="M128" s="103"/>
      <c r="N128" s="109">
        <f t="shared" si="3"/>
        <v>7.4</v>
      </c>
      <c r="O128" s="104">
        <f t="shared" si="4"/>
      </c>
    </row>
    <row r="129" spans="1:15" ht="16.5" hidden="1">
      <c r="A129" s="2">
        <v>12</v>
      </c>
      <c r="B129" s="80" t="str">
        <f t="shared" si="5"/>
        <v>TLCD-131-K4</v>
      </c>
      <c r="C129" s="80" t="str">
        <f t="shared" si="5"/>
        <v>Bùi Thị Tuyết</v>
      </c>
      <c r="D129" s="80" t="str">
        <f t="shared" si="5"/>
        <v>Ngân</v>
      </c>
      <c r="E129" s="80" t="str">
        <f t="shared" si="5"/>
        <v>03/11/1992</v>
      </c>
      <c r="F129" s="80">
        <f t="shared" si="5"/>
        <v>0</v>
      </c>
      <c r="G129" s="117">
        <v>10</v>
      </c>
      <c r="H129" s="135">
        <v>9</v>
      </c>
      <c r="I129" s="135"/>
      <c r="J129" s="136">
        <v>9</v>
      </c>
      <c r="K129" s="137"/>
      <c r="L129" s="121">
        <v>7</v>
      </c>
      <c r="M129" s="103"/>
      <c r="N129" s="109">
        <f t="shared" si="3"/>
        <v>7.9</v>
      </c>
      <c r="O129" s="104">
        <f t="shared" si="4"/>
      </c>
    </row>
    <row r="130" spans="1:15" ht="16.5" hidden="1">
      <c r="A130" s="2">
        <v>13</v>
      </c>
      <c r="B130" s="80" t="str">
        <f t="shared" si="5"/>
        <v>TLCD-132-K4</v>
      </c>
      <c r="C130" s="80" t="str">
        <f t="shared" si="5"/>
        <v>Đào Thị</v>
      </c>
      <c r="D130" s="80" t="str">
        <f t="shared" si="5"/>
        <v>Ngần</v>
      </c>
      <c r="E130" s="80" t="str">
        <f t="shared" si="5"/>
        <v>25/01/1992</v>
      </c>
      <c r="F130" s="80">
        <f t="shared" si="5"/>
        <v>0</v>
      </c>
      <c r="G130" s="117">
        <v>9</v>
      </c>
      <c r="H130" s="135">
        <v>9</v>
      </c>
      <c r="I130" s="135"/>
      <c r="J130" s="136">
        <v>9</v>
      </c>
      <c r="K130" s="137"/>
      <c r="L130" s="121">
        <v>7</v>
      </c>
      <c r="M130" s="103"/>
      <c r="N130" s="109">
        <f t="shared" si="3"/>
        <v>7.8</v>
      </c>
      <c r="O130" s="104">
        <f t="shared" si="4"/>
      </c>
    </row>
    <row r="131" spans="1:15" ht="16.5" hidden="1">
      <c r="A131" s="2">
        <v>14</v>
      </c>
      <c r="B131" s="80" t="str">
        <f t="shared" si="5"/>
        <v>TLCD-133-K4</v>
      </c>
      <c r="C131" s="80" t="str">
        <f t="shared" si="5"/>
        <v>Lê Thị </v>
      </c>
      <c r="D131" s="80" t="str">
        <f t="shared" si="5"/>
        <v>Ngoan</v>
      </c>
      <c r="E131" s="80" t="str">
        <f t="shared" si="5"/>
        <v>05/01/1986</v>
      </c>
      <c r="F131" s="80">
        <f t="shared" si="5"/>
        <v>0</v>
      </c>
      <c r="G131" s="117">
        <v>10</v>
      </c>
      <c r="H131" s="135">
        <v>9</v>
      </c>
      <c r="I131" s="135"/>
      <c r="J131" s="136">
        <v>8</v>
      </c>
      <c r="K131" s="137"/>
      <c r="L131" s="121">
        <v>7</v>
      </c>
      <c r="M131" s="103"/>
      <c r="N131" s="109">
        <f t="shared" si="3"/>
        <v>7.7</v>
      </c>
      <c r="O131" s="104">
        <f t="shared" si="4"/>
      </c>
    </row>
    <row r="132" spans="1:15" ht="16.5" hidden="1">
      <c r="A132" s="2">
        <v>15</v>
      </c>
      <c r="B132" s="80" t="str">
        <f t="shared" si="5"/>
        <v>TLCD-134-K4</v>
      </c>
      <c r="C132" s="80" t="str">
        <f t="shared" si="5"/>
        <v>Nguyễn Thị Ánh</v>
      </c>
      <c r="D132" s="80" t="str">
        <f t="shared" si="5"/>
        <v>Nguyệt</v>
      </c>
      <c r="E132" s="80" t="str">
        <f t="shared" si="5"/>
        <v>04/09/1993</v>
      </c>
      <c r="F132" s="80">
        <f t="shared" si="5"/>
        <v>0</v>
      </c>
      <c r="G132" s="117">
        <v>10</v>
      </c>
      <c r="H132" s="135">
        <v>9</v>
      </c>
      <c r="I132" s="135"/>
      <c r="J132" s="136">
        <v>8</v>
      </c>
      <c r="K132" s="137"/>
      <c r="L132" s="121">
        <v>1</v>
      </c>
      <c r="M132" s="103"/>
      <c r="N132" s="109">
        <f t="shared" si="3"/>
        <v>4.1</v>
      </c>
      <c r="O132" s="104" t="str">
        <f t="shared" si="4"/>
        <v> Thi lại</v>
      </c>
    </row>
    <row r="133" spans="1:15" ht="16.5" hidden="1">
      <c r="A133" s="2">
        <v>16</v>
      </c>
      <c r="B133" s="80" t="str">
        <f t="shared" si="5"/>
        <v>TLCD-135-K4</v>
      </c>
      <c r="C133" s="80" t="str">
        <f t="shared" si="5"/>
        <v>Nguyễn Thị Yến</v>
      </c>
      <c r="D133" s="80" t="str">
        <f t="shared" si="5"/>
        <v>Nhi</v>
      </c>
      <c r="E133" s="80" t="str">
        <f t="shared" si="5"/>
        <v>13/08/1994</v>
      </c>
      <c r="F133" s="80">
        <f t="shared" si="5"/>
        <v>0</v>
      </c>
      <c r="G133" s="117">
        <v>10</v>
      </c>
      <c r="H133" s="135">
        <v>8</v>
      </c>
      <c r="I133" s="135"/>
      <c r="J133" s="136">
        <v>9</v>
      </c>
      <c r="K133" s="137"/>
      <c r="L133" s="121">
        <v>5</v>
      </c>
      <c r="M133" s="103"/>
      <c r="N133" s="109">
        <f t="shared" si="3"/>
        <v>6.6</v>
      </c>
      <c r="O133" s="104">
        <f t="shared" si="4"/>
      </c>
    </row>
    <row r="134" spans="1:15" ht="16.5" hidden="1">
      <c r="A134" s="2">
        <v>17</v>
      </c>
      <c r="B134" s="80" t="str">
        <f t="shared" si="5"/>
        <v>TLCD-136-K4</v>
      </c>
      <c r="C134" s="80" t="str">
        <f t="shared" si="5"/>
        <v>Nguyễn Trần Vũ</v>
      </c>
      <c r="D134" s="80" t="str">
        <f t="shared" si="5"/>
        <v>Nhi</v>
      </c>
      <c r="E134" s="80" t="str">
        <f t="shared" si="5"/>
        <v>16/02/1989</v>
      </c>
      <c r="F134" s="80">
        <f t="shared" si="5"/>
        <v>0</v>
      </c>
      <c r="G134" s="117">
        <v>8</v>
      </c>
      <c r="H134" s="135">
        <v>9</v>
      </c>
      <c r="I134" s="135"/>
      <c r="J134" s="136">
        <v>8</v>
      </c>
      <c r="K134" s="137"/>
      <c r="L134" s="121">
        <v>6</v>
      </c>
      <c r="M134" s="103"/>
      <c r="N134" s="109">
        <f t="shared" si="3"/>
        <v>6.9</v>
      </c>
      <c r="O134" s="104">
        <f t="shared" si="4"/>
      </c>
    </row>
    <row r="135" spans="1:15" ht="16.5" hidden="1">
      <c r="A135" s="2">
        <v>18</v>
      </c>
      <c r="B135" s="80" t="str">
        <f t="shared" si="5"/>
        <v>TLCD-137-K4</v>
      </c>
      <c r="C135" s="80" t="str">
        <f t="shared" si="5"/>
        <v>Nguyễn Lê Trúc</v>
      </c>
      <c r="D135" s="80" t="str">
        <f t="shared" si="5"/>
        <v>Quỳnh</v>
      </c>
      <c r="E135" s="80" t="str">
        <f t="shared" si="5"/>
        <v>28/10/1991</v>
      </c>
      <c r="F135" s="80">
        <f t="shared" si="5"/>
        <v>0</v>
      </c>
      <c r="G135" s="117">
        <v>9</v>
      </c>
      <c r="H135" s="135">
        <v>9</v>
      </c>
      <c r="I135" s="135"/>
      <c r="J135" s="136">
        <v>9</v>
      </c>
      <c r="K135" s="137"/>
      <c r="L135" s="121">
        <v>8</v>
      </c>
      <c r="M135" s="103"/>
      <c r="N135" s="109">
        <f t="shared" si="3"/>
        <v>8.4</v>
      </c>
      <c r="O135" s="104">
        <f t="shared" si="4"/>
      </c>
    </row>
    <row r="136" spans="1:15" ht="16.5" hidden="1">
      <c r="A136" s="2">
        <v>19</v>
      </c>
      <c r="B136" s="80" t="str">
        <f t="shared" si="5"/>
        <v>TLCD-138-K4</v>
      </c>
      <c r="C136" s="80" t="str">
        <f t="shared" si="5"/>
        <v>Võ Thị Bích</v>
      </c>
      <c r="D136" s="80" t="str">
        <f t="shared" si="5"/>
        <v>Thư</v>
      </c>
      <c r="E136" s="80" t="str">
        <f t="shared" si="5"/>
        <v>30/01/1993</v>
      </c>
      <c r="F136" s="80">
        <f t="shared" si="5"/>
        <v>0</v>
      </c>
      <c r="G136" s="117">
        <v>10</v>
      </c>
      <c r="H136" s="135">
        <v>8</v>
      </c>
      <c r="I136" s="135"/>
      <c r="J136" s="136">
        <v>8</v>
      </c>
      <c r="K136" s="137"/>
      <c r="L136" s="121">
        <v>9</v>
      </c>
      <c r="M136" s="103"/>
      <c r="N136" s="109">
        <f t="shared" si="3"/>
        <v>8.8</v>
      </c>
      <c r="O136" s="104">
        <f t="shared" si="4"/>
      </c>
    </row>
    <row r="137" spans="1:15" ht="16.5" hidden="1">
      <c r="A137" s="2">
        <v>20</v>
      </c>
      <c r="B137" s="80" t="str">
        <f t="shared" si="5"/>
        <v>TLCD-139-K4</v>
      </c>
      <c r="C137" s="80" t="str">
        <f t="shared" si="5"/>
        <v>Nguyễn Thị </v>
      </c>
      <c r="D137" s="80" t="str">
        <f t="shared" si="5"/>
        <v>Thúy</v>
      </c>
      <c r="E137" s="80" t="str">
        <f t="shared" si="5"/>
        <v>15/04/1989</v>
      </c>
      <c r="F137" s="80">
        <f t="shared" si="5"/>
        <v>0</v>
      </c>
      <c r="G137" s="117">
        <v>10</v>
      </c>
      <c r="H137" s="135">
        <v>9</v>
      </c>
      <c r="I137" s="135"/>
      <c r="J137" s="136">
        <v>8</v>
      </c>
      <c r="K137" s="137"/>
      <c r="L137" s="121">
        <v>6</v>
      </c>
      <c r="M137" s="103"/>
      <c r="N137" s="109">
        <f t="shared" si="3"/>
        <v>7.1</v>
      </c>
      <c r="O137" s="104">
        <f t="shared" si="4"/>
      </c>
    </row>
    <row r="138" spans="1:15" ht="16.5" hidden="1">
      <c r="A138" s="2">
        <v>21</v>
      </c>
      <c r="B138" s="80" t="str">
        <f aca="true" t="shared" si="6" ref="B138:F147">B90</f>
        <v>TLCD-140-K4</v>
      </c>
      <c r="C138" s="80" t="str">
        <f t="shared" si="6"/>
        <v>Hoàng Thị Trang Thủy</v>
      </c>
      <c r="D138" s="80" t="str">
        <f t="shared" si="6"/>
        <v>Tiên</v>
      </c>
      <c r="E138" s="80" t="str">
        <f t="shared" si="6"/>
        <v>01/01/1989</v>
      </c>
      <c r="F138" s="80">
        <f t="shared" si="6"/>
        <v>0</v>
      </c>
      <c r="G138" s="117">
        <v>8</v>
      </c>
      <c r="H138" s="135">
        <v>9</v>
      </c>
      <c r="I138" s="135"/>
      <c r="J138" s="136">
        <v>8</v>
      </c>
      <c r="K138" s="137"/>
      <c r="L138" s="121">
        <v>8.5</v>
      </c>
      <c r="M138" s="103"/>
      <c r="N138" s="109">
        <f t="shared" si="3"/>
        <v>8.4</v>
      </c>
      <c r="O138" s="104">
        <f t="shared" si="4"/>
      </c>
    </row>
    <row r="139" spans="1:15" ht="16.5" hidden="1">
      <c r="A139" s="2">
        <v>22</v>
      </c>
      <c r="B139" s="80" t="str">
        <f t="shared" si="6"/>
        <v>TLCD-141-K4</v>
      </c>
      <c r="C139" s="80" t="str">
        <f t="shared" si="6"/>
        <v>Trần Thị Thùy</v>
      </c>
      <c r="D139" s="80" t="str">
        <f t="shared" si="6"/>
        <v>Trang</v>
      </c>
      <c r="E139" s="80" t="str">
        <f t="shared" si="6"/>
        <v>08/10/1993</v>
      </c>
      <c r="F139" s="80">
        <f t="shared" si="6"/>
        <v>0</v>
      </c>
      <c r="G139" s="117">
        <v>10</v>
      </c>
      <c r="H139" s="135">
        <v>10</v>
      </c>
      <c r="I139" s="135"/>
      <c r="J139" s="136">
        <v>8</v>
      </c>
      <c r="K139" s="137"/>
      <c r="L139" s="121">
        <v>7.5</v>
      </c>
      <c r="M139" s="103"/>
      <c r="N139" s="109">
        <f t="shared" si="3"/>
        <v>8.1</v>
      </c>
      <c r="O139" s="104">
        <f t="shared" si="4"/>
      </c>
    </row>
    <row r="140" spans="1:15" ht="16.5" hidden="1">
      <c r="A140" s="2">
        <v>23</v>
      </c>
      <c r="B140" s="80" t="str">
        <f t="shared" si="6"/>
        <v>TLCD-142-K4</v>
      </c>
      <c r="C140" s="80" t="str">
        <f t="shared" si="6"/>
        <v>Nguyễn Thị Cẩm </v>
      </c>
      <c r="D140" s="80" t="str">
        <f t="shared" si="6"/>
        <v>Vân</v>
      </c>
      <c r="E140" s="80" t="str">
        <f t="shared" si="6"/>
        <v>01/11/1989</v>
      </c>
      <c r="F140" s="80">
        <f t="shared" si="6"/>
        <v>0</v>
      </c>
      <c r="G140" s="117">
        <v>9</v>
      </c>
      <c r="H140" s="135">
        <v>10</v>
      </c>
      <c r="I140" s="135"/>
      <c r="J140" s="136">
        <v>8</v>
      </c>
      <c r="K140" s="137"/>
      <c r="L140" s="121">
        <v>5</v>
      </c>
      <c r="M140" s="103"/>
      <c r="N140" s="109">
        <f t="shared" si="3"/>
        <v>6.5</v>
      </c>
      <c r="O140" s="104">
        <f t="shared" si="4"/>
      </c>
    </row>
    <row r="141" spans="1:15" ht="16.5" hidden="1">
      <c r="A141" s="2">
        <v>24</v>
      </c>
      <c r="B141" s="80" t="str">
        <f t="shared" si="6"/>
        <v>TLCD-143-K4</v>
      </c>
      <c r="C141" s="80" t="str">
        <f t="shared" si="6"/>
        <v>Nguyễn Thị </v>
      </c>
      <c r="D141" s="80" t="str">
        <f t="shared" si="6"/>
        <v>Xuân</v>
      </c>
      <c r="E141" s="80" t="str">
        <f t="shared" si="6"/>
        <v>15/05/1991</v>
      </c>
      <c r="F141" s="80">
        <f t="shared" si="6"/>
        <v>0</v>
      </c>
      <c r="G141" s="117">
        <v>10</v>
      </c>
      <c r="H141" s="135">
        <v>9</v>
      </c>
      <c r="I141" s="135"/>
      <c r="J141" s="136">
        <v>9</v>
      </c>
      <c r="K141" s="137"/>
      <c r="L141" s="121">
        <v>5</v>
      </c>
      <c r="M141" s="103"/>
      <c r="N141" s="109">
        <f t="shared" si="3"/>
        <v>6.7</v>
      </c>
      <c r="O141" s="104">
        <f t="shared" si="4"/>
      </c>
    </row>
    <row r="142" spans="1:15" ht="16.5" hidden="1">
      <c r="A142" s="2">
        <v>25</v>
      </c>
      <c r="B142" s="80" t="str">
        <f t="shared" si="6"/>
        <v>TLCD-144-K4</v>
      </c>
      <c r="C142" s="80" t="str">
        <f t="shared" si="6"/>
        <v>Trương Duy Hải</v>
      </c>
      <c r="D142" s="80" t="str">
        <f t="shared" si="6"/>
        <v>Yến</v>
      </c>
      <c r="E142" s="80" t="str">
        <f t="shared" si="6"/>
        <v>06/11/1991</v>
      </c>
      <c r="F142" s="80">
        <f t="shared" si="6"/>
        <v>0</v>
      </c>
      <c r="G142" s="138">
        <v>10</v>
      </c>
      <c r="H142" s="139">
        <v>9</v>
      </c>
      <c r="I142" s="139"/>
      <c r="J142" s="140">
        <v>8</v>
      </c>
      <c r="K142" s="141"/>
      <c r="L142" s="142">
        <v>5</v>
      </c>
      <c r="M142" s="103"/>
      <c r="N142" s="109">
        <f t="shared" si="3"/>
        <v>6.5</v>
      </c>
      <c r="O142" s="104">
        <f t="shared" si="4"/>
      </c>
    </row>
    <row r="143" spans="1:15" ht="16.5" hidden="1">
      <c r="A143" s="2">
        <v>26</v>
      </c>
      <c r="B143" s="80" t="str">
        <f t="shared" si="6"/>
        <v>TLCD-145-K4</v>
      </c>
      <c r="C143" s="80" t="str">
        <f t="shared" si="6"/>
        <v>Vũ Thị Tuyết</v>
      </c>
      <c r="D143" s="80" t="str">
        <f t="shared" si="6"/>
        <v>An</v>
      </c>
      <c r="E143" s="80" t="str">
        <f t="shared" si="6"/>
        <v>12/03/1973</v>
      </c>
      <c r="F143" s="80">
        <f t="shared" si="6"/>
        <v>0</v>
      </c>
      <c r="G143" s="143">
        <v>10</v>
      </c>
      <c r="H143" s="144">
        <v>9</v>
      </c>
      <c r="I143" s="144"/>
      <c r="J143" s="145">
        <v>8</v>
      </c>
      <c r="K143" s="146"/>
      <c r="L143" s="147">
        <v>8.5</v>
      </c>
      <c r="M143" s="103"/>
      <c r="N143" s="109">
        <f t="shared" si="3"/>
        <v>8.6</v>
      </c>
      <c r="O143" s="104">
        <f t="shared" si="4"/>
      </c>
    </row>
    <row r="144" spans="1:15" ht="16.5" hidden="1">
      <c r="A144" s="2">
        <v>27</v>
      </c>
      <c r="B144" s="80" t="str">
        <f t="shared" si="6"/>
        <v>TLCD-146-K4</v>
      </c>
      <c r="C144" s="80" t="str">
        <f t="shared" si="6"/>
        <v>Nguyễn Thị Ngọc</v>
      </c>
      <c r="D144" s="80" t="str">
        <f t="shared" si="6"/>
        <v>Dung</v>
      </c>
      <c r="E144" s="80" t="str">
        <f t="shared" si="6"/>
        <v>12/04/1990</v>
      </c>
      <c r="F144" s="80">
        <f t="shared" si="6"/>
        <v>0</v>
      </c>
      <c r="G144" s="117">
        <v>10</v>
      </c>
      <c r="H144" s="135">
        <v>9</v>
      </c>
      <c r="I144" s="135"/>
      <c r="J144" s="136">
        <v>8</v>
      </c>
      <c r="K144" s="137"/>
      <c r="L144" s="121">
        <v>8.5</v>
      </c>
      <c r="M144" s="103"/>
      <c r="N144" s="109">
        <f t="shared" si="3"/>
        <v>8.6</v>
      </c>
      <c r="O144" s="104">
        <f t="shared" si="4"/>
      </c>
    </row>
    <row r="145" spans="1:15" ht="16.5" hidden="1">
      <c r="A145" s="2">
        <v>28</v>
      </c>
      <c r="B145" s="80" t="str">
        <f t="shared" si="6"/>
        <v>TLCD-147-K4</v>
      </c>
      <c r="C145" s="80" t="str">
        <f t="shared" si="6"/>
        <v>Trần Quốc</v>
      </c>
      <c r="D145" s="80" t="str">
        <f t="shared" si="6"/>
        <v>Dũng</v>
      </c>
      <c r="E145" s="80" t="str">
        <f t="shared" si="6"/>
        <v>03/08/1993</v>
      </c>
      <c r="F145" s="80">
        <f t="shared" si="6"/>
        <v>0</v>
      </c>
      <c r="G145" s="117">
        <v>7</v>
      </c>
      <c r="H145" s="135">
        <v>8</v>
      </c>
      <c r="I145" s="135"/>
      <c r="J145" s="136">
        <v>7</v>
      </c>
      <c r="K145" s="137"/>
      <c r="L145" s="121">
        <v>6</v>
      </c>
      <c r="M145" s="103"/>
      <c r="N145" s="109">
        <f t="shared" si="3"/>
        <v>6.5</v>
      </c>
      <c r="O145" s="104">
        <f t="shared" si="4"/>
      </c>
    </row>
    <row r="146" spans="1:15" ht="16.5" hidden="1">
      <c r="A146" s="2">
        <v>29</v>
      </c>
      <c r="B146" s="80" t="str">
        <f t="shared" si="6"/>
        <v>TLCD-148-K4</v>
      </c>
      <c r="C146" s="80" t="str">
        <f t="shared" si="6"/>
        <v>Hoàng Thị Ngân</v>
      </c>
      <c r="D146" s="80" t="str">
        <f t="shared" si="6"/>
        <v>Hà</v>
      </c>
      <c r="E146" s="80" t="str">
        <f t="shared" si="6"/>
        <v>21/10/1988</v>
      </c>
      <c r="F146" s="80">
        <f t="shared" si="6"/>
        <v>0</v>
      </c>
      <c r="G146" s="117"/>
      <c r="H146" s="135"/>
      <c r="I146" s="135"/>
      <c r="J146" s="136"/>
      <c r="K146" s="137"/>
      <c r="L146" s="121"/>
      <c r="M146" s="103"/>
      <c r="N146" s="109">
        <f t="shared" si="3"/>
        <v>0</v>
      </c>
      <c r="O146" s="104" t="str">
        <f t="shared" si="4"/>
        <v>Học lại</v>
      </c>
    </row>
    <row r="147" spans="1:15" ht="16.5" hidden="1">
      <c r="A147" s="2">
        <v>30</v>
      </c>
      <c r="B147" s="80" t="str">
        <f t="shared" si="6"/>
        <v>TLCD-149-K4</v>
      </c>
      <c r="C147" s="80" t="str">
        <f t="shared" si="6"/>
        <v>Trần Thị Thanh</v>
      </c>
      <c r="D147" s="80" t="str">
        <f t="shared" si="6"/>
        <v>Hoa</v>
      </c>
      <c r="E147" s="80" t="str">
        <f t="shared" si="6"/>
        <v>05/12/1992</v>
      </c>
      <c r="F147" s="80">
        <f t="shared" si="6"/>
        <v>0</v>
      </c>
      <c r="G147" s="117">
        <v>7</v>
      </c>
      <c r="H147" s="135">
        <v>9</v>
      </c>
      <c r="I147" s="135"/>
      <c r="J147" s="136">
        <v>7</v>
      </c>
      <c r="K147" s="137"/>
      <c r="L147" s="121">
        <v>7</v>
      </c>
      <c r="M147" s="103"/>
      <c r="N147" s="109">
        <f t="shared" si="3"/>
        <v>7.2</v>
      </c>
      <c r="O147" s="104">
        <f t="shared" si="4"/>
      </c>
    </row>
    <row r="148" spans="1:15" ht="16.5" hidden="1">
      <c r="A148" s="2">
        <v>31</v>
      </c>
      <c r="B148" s="80" t="str">
        <f aca="true" t="shared" si="7" ref="B148:F157">B100</f>
        <v>TLCD-150-K4</v>
      </c>
      <c r="C148" s="80" t="str">
        <f t="shared" si="7"/>
        <v>Đặng Thị Thu</v>
      </c>
      <c r="D148" s="80" t="str">
        <f t="shared" si="7"/>
        <v>Hương</v>
      </c>
      <c r="E148" s="80" t="str">
        <f t="shared" si="7"/>
        <v>06/11/1988</v>
      </c>
      <c r="F148" s="80">
        <f t="shared" si="7"/>
        <v>0</v>
      </c>
      <c r="G148" s="117">
        <v>10</v>
      </c>
      <c r="H148" s="135">
        <v>9</v>
      </c>
      <c r="I148" s="135"/>
      <c r="J148" s="136">
        <v>8</v>
      </c>
      <c r="K148" s="137"/>
      <c r="L148" s="121">
        <v>4.5</v>
      </c>
      <c r="M148" s="103"/>
      <c r="N148" s="109">
        <f t="shared" si="3"/>
        <v>6.2</v>
      </c>
      <c r="O148" s="104">
        <f t="shared" si="4"/>
      </c>
    </row>
    <row r="149" spans="1:15" ht="16.5" hidden="1">
      <c r="A149" s="2">
        <v>32</v>
      </c>
      <c r="B149" s="80" t="str">
        <f t="shared" si="7"/>
        <v>TLCD-151-K4</v>
      </c>
      <c r="C149" s="80" t="str">
        <f t="shared" si="7"/>
        <v>Lê Thị Kim</v>
      </c>
      <c r="D149" s="80" t="str">
        <f t="shared" si="7"/>
        <v>Loan</v>
      </c>
      <c r="E149" s="80" t="str">
        <f t="shared" si="7"/>
        <v>22/01/1991</v>
      </c>
      <c r="F149" s="80">
        <f t="shared" si="7"/>
        <v>0</v>
      </c>
      <c r="G149" s="117">
        <v>10</v>
      </c>
      <c r="H149" s="135">
        <v>8</v>
      </c>
      <c r="I149" s="135"/>
      <c r="J149" s="136">
        <v>8</v>
      </c>
      <c r="K149" s="137"/>
      <c r="L149" s="121">
        <v>6</v>
      </c>
      <c r="M149" s="103"/>
      <c r="N149" s="109">
        <f t="shared" si="3"/>
        <v>7</v>
      </c>
      <c r="O149" s="104">
        <f t="shared" si="4"/>
      </c>
    </row>
    <row r="150" spans="1:15" ht="16.5" hidden="1">
      <c r="A150" s="2">
        <v>33</v>
      </c>
      <c r="B150" s="80" t="str">
        <f t="shared" si="7"/>
        <v>TLCD-152-K4</v>
      </c>
      <c r="C150" s="80" t="str">
        <f t="shared" si="7"/>
        <v>Ngô Thành</v>
      </c>
      <c r="D150" s="80" t="str">
        <f t="shared" si="7"/>
        <v>Lộc</v>
      </c>
      <c r="E150" s="80" t="str">
        <f t="shared" si="7"/>
        <v>18/10/1994</v>
      </c>
      <c r="F150" s="80">
        <f t="shared" si="7"/>
        <v>0</v>
      </c>
      <c r="G150" s="117">
        <v>10</v>
      </c>
      <c r="H150" s="135">
        <v>8</v>
      </c>
      <c r="I150" s="135"/>
      <c r="J150" s="136">
        <v>8</v>
      </c>
      <c r="K150" s="137"/>
      <c r="L150" s="121">
        <v>4</v>
      </c>
      <c r="M150" s="103"/>
      <c r="N150" s="109">
        <f t="shared" si="3"/>
        <v>5.8</v>
      </c>
      <c r="O150" s="104">
        <f t="shared" si="4"/>
      </c>
    </row>
    <row r="151" spans="1:15" ht="16.5" hidden="1">
      <c r="A151" s="2">
        <v>34</v>
      </c>
      <c r="B151" s="80" t="str">
        <f t="shared" si="7"/>
        <v>TLCD-153-K4</v>
      </c>
      <c r="C151" s="80" t="str">
        <f t="shared" si="7"/>
        <v>Dương Thị</v>
      </c>
      <c r="D151" s="80" t="str">
        <f t="shared" si="7"/>
        <v>Mai</v>
      </c>
      <c r="E151" s="80" t="str">
        <f t="shared" si="7"/>
        <v>06/05/1991</v>
      </c>
      <c r="F151" s="80">
        <f t="shared" si="7"/>
        <v>0</v>
      </c>
      <c r="G151" s="117">
        <v>9</v>
      </c>
      <c r="H151" s="135">
        <v>8</v>
      </c>
      <c r="I151" s="135"/>
      <c r="J151" s="136">
        <v>8</v>
      </c>
      <c r="K151" s="137"/>
      <c r="L151" s="121">
        <v>6</v>
      </c>
      <c r="M151" s="103"/>
      <c r="N151" s="109">
        <f t="shared" si="3"/>
        <v>6.9</v>
      </c>
      <c r="O151" s="104">
        <f t="shared" si="4"/>
      </c>
    </row>
    <row r="152" spans="1:15" ht="16.5" hidden="1">
      <c r="A152" s="2">
        <v>35</v>
      </c>
      <c r="B152" s="80" t="str">
        <f t="shared" si="7"/>
        <v>TLCD-154-K4</v>
      </c>
      <c r="C152" s="80" t="str">
        <f t="shared" si="7"/>
        <v>Ngô Thị Thanh</v>
      </c>
      <c r="D152" s="80" t="str">
        <f t="shared" si="7"/>
        <v>Mai</v>
      </c>
      <c r="E152" s="80" t="str">
        <f t="shared" si="7"/>
        <v>02/10/1991</v>
      </c>
      <c r="F152" s="80">
        <f t="shared" si="7"/>
        <v>0</v>
      </c>
      <c r="G152" s="117">
        <v>9</v>
      </c>
      <c r="H152" s="135">
        <v>8</v>
      </c>
      <c r="I152" s="135"/>
      <c r="J152" s="136">
        <v>8</v>
      </c>
      <c r="K152" s="137"/>
      <c r="L152" s="121">
        <v>3.5</v>
      </c>
      <c r="M152" s="103"/>
      <c r="N152" s="109">
        <f t="shared" si="3"/>
        <v>5.4</v>
      </c>
      <c r="O152" s="104">
        <f t="shared" si="4"/>
      </c>
    </row>
    <row r="153" spans="1:15" ht="16.5" hidden="1">
      <c r="A153" s="2">
        <v>36</v>
      </c>
      <c r="B153" s="80" t="str">
        <f t="shared" si="7"/>
        <v>TLCD-155-K4</v>
      </c>
      <c r="C153" s="80" t="str">
        <f t="shared" si="7"/>
        <v>Hoàng Thị Hồng</v>
      </c>
      <c r="D153" s="80" t="str">
        <f t="shared" si="7"/>
        <v>Nga</v>
      </c>
      <c r="E153" s="80" t="str">
        <f t="shared" si="7"/>
        <v>20/11/1992</v>
      </c>
      <c r="F153" s="80">
        <f t="shared" si="7"/>
        <v>0</v>
      </c>
      <c r="G153" s="117">
        <v>9</v>
      </c>
      <c r="H153" s="135">
        <v>9</v>
      </c>
      <c r="I153" s="135"/>
      <c r="J153" s="136">
        <v>8</v>
      </c>
      <c r="K153" s="137"/>
      <c r="L153" s="121">
        <v>8</v>
      </c>
      <c r="M153" s="103"/>
      <c r="N153" s="109">
        <f t="shared" si="3"/>
        <v>8.2</v>
      </c>
      <c r="O153" s="104">
        <f t="shared" si="4"/>
      </c>
    </row>
    <row r="154" spans="1:15" ht="16.5" hidden="1">
      <c r="A154" s="2">
        <v>37</v>
      </c>
      <c r="B154" s="80" t="str">
        <f t="shared" si="7"/>
        <v>TLCD-156-K4</v>
      </c>
      <c r="C154" s="80" t="str">
        <f t="shared" si="7"/>
        <v>Hồ Thị Kim</v>
      </c>
      <c r="D154" s="80" t="str">
        <f t="shared" si="7"/>
        <v>Oanh</v>
      </c>
      <c r="E154" s="80" t="str">
        <f t="shared" si="7"/>
        <v>24/12/1989</v>
      </c>
      <c r="F154" s="80">
        <f t="shared" si="7"/>
        <v>0</v>
      </c>
      <c r="G154" s="117">
        <v>8</v>
      </c>
      <c r="H154" s="135">
        <v>9</v>
      </c>
      <c r="I154" s="135"/>
      <c r="J154" s="136">
        <v>9</v>
      </c>
      <c r="K154" s="137"/>
      <c r="L154" s="121">
        <v>5</v>
      </c>
      <c r="M154" s="103"/>
      <c r="N154" s="109">
        <f t="shared" si="3"/>
        <v>6.5</v>
      </c>
      <c r="O154" s="104">
        <f t="shared" si="4"/>
      </c>
    </row>
    <row r="155" spans="1:15" ht="16.5" hidden="1">
      <c r="A155" s="2">
        <v>38</v>
      </c>
      <c r="B155" s="80" t="str">
        <f t="shared" si="7"/>
        <v>TLCD-157-K4</v>
      </c>
      <c r="C155" s="80" t="str">
        <f t="shared" si="7"/>
        <v>Võ Thị</v>
      </c>
      <c r="D155" s="80" t="str">
        <f t="shared" si="7"/>
        <v>Quyên</v>
      </c>
      <c r="E155" s="80" t="str">
        <f t="shared" si="7"/>
        <v>30/09/1991</v>
      </c>
      <c r="F155" s="80">
        <f t="shared" si="7"/>
        <v>0</v>
      </c>
      <c r="G155" s="117">
        <v>10</v>
      </c>
      <c r="H155" s="135">
        <v>8</v>
      </c>
      <c r="I155" s="135"/>
      <c r="J155" s="136">
        <v>8</v>
      </c>
      <c r="K155" s="137"/>
      <c r="L155" s="121">
        <v>7</v>
      </c>
      <c r="M155" s="103"/>
      <c r="N155" s="109">
        <f t="shared" si="3"/>
        <v>7.6</v>
      </c>
      <c r="O155" s="104">
        <f t="shared" si="4"/>
      </c>
    </row>
    <row r="156" spans="1:15" ht="16.5" hidden="1">
      <c r="A156" s="2">
        <v>39</v>
      </c>
      <c r="B156" s="80" t="str">
        <f t="shared" si="7"/>
        <v>TLCD-158-K4</v>
      </c>
      <c r="C156" s="80" t="str">
        <f t="shared" si="7"/>
        <v>Trương Văn</v>
      </c>
      <c r="D156" s="80" t="str">
        <f t="shared" si="7"/>
        <v>Sang</v>
      </c>
      <c r="E156" s="80" t="str">
        <f t="shared" si="7"/>
        <v>10/03/1991</v>
      </c>
      <c r="F156" s="80">
        <f t="shared" si="7"/>
        <v>0</v>
      </c>
      <c r="G156" s="117">
        <v>10</v>
      </c>
      <c r="H156" s="135">
        <v>10</v>
      </c>
      <c r="I156" s="135"/>
      <c r="J156" s="136">
        <v>9</v>
      </c>
      <c r="K156" s="137"/>
      <c r="L156" s="121">
        <v>6</v>
      </c>
      <c r="M156" s="103"/>
      <c r="N156" s="109">
        <f t="shared" si="3"/>
        <v>7.4</v>
      </c>
      <c r="O156" s="104">
        <f t="shared" si="4"/>
      </c>
    </row>
    <row r="157" spans="1:15" ht="16.5" hidden="1">
      <c r="A157" s="2">
        <v>40</v>
      </c>
      <c r="B157" s="80" t="str">
        <f t="shared" si="7"/>
        <v>TLCD-159-K4</v>
      </c>
      <c r="C157" s="80" t="str">
        <f t="shared" si="7"/>
        <v>Lý Quang</v>
      </c>
      <c r="D157" s="80" t="str">
        <f t="shared" si="7"/>
        <v>Tiên</v>
      </c>
      <c r="E157" s="80" t="str">
        <f t="shared" si="7"/>
        <v>18/03/1992</v>
      </c>
      <c r="F157" s="80">
        <f t="shared" si="7"/>
        <v>0</v>
      </c>
      <c r="G157" s="117">
        <v>10</v>
      </c>
      <c r="H157" s="135">
        <v>10</v>
      </c>
      <c r="I157" s="135"/>
      <c r="J157" s="136">
        <v>8</v>
      </c>
      <c r="K157" s="137"/>
      <c r="L157" s="121">
        <v>5.5</v>
      </c>
      <c r="M157" s="103"/>
      <c r="N157" s="109">
        <f t="shared" si="3"/>
        <v>6.9</v>
      </c>
      <c r="O157" s="104">
        <f t="shared" si="4"/>
      </c>
    </row>
    <row r="158" spans="1:15" ht="16.5" hidden="1">
      <c r="A158" s="2">
        <v>41</v>
      </c>
      <c r="B158" s="80" t="str">
        <f aca="true" t="shared" si="8" ref="B158:F160">B110</f>
        <v>TLCD-160-K4</v>
      </c>
      <c r="C158" s="80" t="str">
        <f t="shared" si="8"/>
        <v>Phan Tuấn</v>
      </c>
      <c r="D158" s="80" t="str">
        <f t="shared" si="8"/>
        <v>Vũ</v>
      </c>
      <c r="E158" s="80" t="str">
        <f t="shared" si="8"/>
        <v>30/08/1992</v>
      </c>
      <c r="F158" s="80">
        <f t="shared" si="8"/>
        <v>0</v>
      </c>
      <c r="G158" s="138">
        <v>5</v>
      </c>
      <c r="H158" s="139">
        <v>9</v>
      </c>
      <c r="I158" s="139"/>
      <c r="J158" s="140">
        <v>5</v>
      </c>
      <c r="K158" s="141"/>
      <c r="L158" s="142">
        <v>5</v>
      </c>
      <c r="M158" s="103"/>
      <c r="N158" s="109">
        <f>ROUND(ROUND(((IF(K158&lt;&gt;"",J158*2+K158*2,J158*2)+IF(H158&lt;&gt;"",H158,0))/(IF(K158&lt;&gt;"",4,2)+IF(H158&lt;&gt;"",1,0))*3+G158)/4,2)*0.4+IF(M158&lt;&gt;"",M158,L158)*0.6,1)</f>
        <v>5.4</v>
      </c>
      <c r="O158" s="104">
        <f>IF(AND(N158&lt;5,MAX(G158:K158)=0),"Học lại",IF(N158&lt;5," Thi lại",""))</f>
      </c>
    </row>
    <row r="159" spans="1:15" ht="16.5" hidden="1">
      <c r="A159" s="2">
        <v>42</v>
      </c>
      <c r="B159" s="80" t="str">
        <f t="shared" si="8"/>
        <v>TLCD-161-K4</v>
      </c>
      <c r="C159" s="80" t="str">
        <f t="shared" si="8"/>
        <v>Nguyễn Thị</v>
      </c>
      <c r="D159" s="80" t="str">
        <f t="shared" si="8"/>
        <v>Loan</v>
      </c>
      <c r="E159" s="80" t="str">
        <f t="shared" si="8"/>
        <v>01/11/1991</v>
      </c>
      <c r="F159" s="80">
        <f t="shared" si="8"/>
        <v>0</v>
      </c>
      <c r="G159" s="138">
        <v>10</v>
      </c>
      <c r="H159" s="139">
        <v>8</v>
      </c>
      <c r="I159" s="139"/>
      <c r="J159" s="140">
        <v>8</v>
      </c>
      <c r="K159" s="141"/>
      <c r="L159" s="142">
        <v>8</v>
      </c>
      <c r="M159" s="103"/>
      <c r="N159" s="109">
        <f>ROUND(ROUND(((IF(K159&lt;&gt;"",J159*2+K159*2,J159*2)+IF(H159&lt;&gt;"",H159,0))/(IF(K159&lt;&gt;"",4,2)+IF(H159&lt;&gt;"",1,0))*3+G159)/4,2)*0.4+IF(M159&lt;&gt;"",M159,L159)*0.6,1)</f>
        <v>8.2</v>
      </c>
      <c r="O159" s="104">
        <f>IF(AND(N159&lt;5,MAX(G159:K159)=0),"Học lại",IF(N159&lt;5," Thi lại",""))</f>
      </c>
    </row>
    <row r="160" spans="1:15" ht="16.5" hidden="1">
      <c r="A160" s="2">
        <v>43</v>
      </c>
      <c r="B160" s="80" t="str">
        <f t="shared" si="8"/>
        <v>TLCD-162-K4</v>
      </c>
      <c r="C160" s="80" t="str">
        <f t="shared" si="8"/>
        <v>Nguyễn Thị Hà</v>
      </c>
      <c r="D160" s="80" t="str">
        <f t="shared" si="8"/>
        <v>My</v>
      </c>
      <c r="E160" s="80" t="str">
        <f t="shared" si="8"/>
        <v>10/10/1986</v>
      </c>
      <c r="F160" s="80">
        <f t="shared" si="8"/>
        <v>0</v>
      </c>
      <c r="G160" s="138">
        <v>10</v>
      </c>
      <c r="H160" s="139">
        <v>8</v>
      </c>
      <c r="I160" s="139"/>
      <c r="J160" s="140">
        <v>8</v>
      </c>
      <c r="K160" s="141"/>
      <c r="L160" s="142">
        <v>8.5</v>
      </c>
      <c r="M160" s="103"/>
      <c r="N160" s="109">
        <f>ROUND(ROUND(((IF(K160&lt;&gt;"",J160*2+K160*2,J160*2)+IF(H160&lt;&gt;"",H160,0))/(IF(K160&lt;&gt;"",4,2)+IF(H160&lt;&gt;"",1,0))*3+G160)/4,2)*0.4+IF(M160&lt;&gt;"",M160,L160)*0.6,1)</f>
        <v>8.5</v>
      </c>
      <c r="O160" s="104">
        <f>IF(AND(N160&lt;5,MAX(G160:K160)=0),"Học lại",IF(N160&lt;5," Thi lại",""))</f>
      </c>
    </row>
    <row r="161" ht="15.75" hidden="1"/>
    <row r="162" ht="15.75" hidden="1"/>
    <row r="163" ht="22.5" hidden="1">
      <c r="A163" s="86" t="str">
        <f>C51</f>
        <v>Học phần thay thế Khóa luận Tốt nghiệp</v>
      </c>
    </row>
    <row r="164" spans="1:15" ht="63.75" customHeight="1" hidden="1">
      <c r="A164" s="154" t="s">
        <v>2</v>
      </c>
      <c r="B164" s="87" t="s">
        <v>42</v>
      </c>
      <c r="C164" s="91" t="s">
        <v>3</v>
      </c>
      <c r="D164" s="92"/>
      <c r="E164" s="89" t="s">
        <v>4</v>
      </c>
      <c r="F164" s="89" t="s">
        <v>5</v>
      </c>
      <c r="G164" s="4" t="s">
        <v>6</v>
      </c>
      <c r="H164" s="4" t="s">
        <v>7</v>
      </c>
      <c r="I164" s="4"/>
      <c r="J164" s="4" t="s">
        <v>8</v>
      </c>
      <c r="K164" s="4"/>
      <c r="L164" s="99" t="s">
        <v>9</v>
      </c>
      <c r="M164" s="100"/>
      <c r="N164" s="87" t="s">
        <v>10</v>
      </c>
      <c r="O164" s="87" t="s">
        <v>11</v>
      </c>
    </row>
    <row r="165" spans="1:15" ht="15.75" hidden="1">
      <c r="A165" s="155"/>
      <c r="B165" s="90"/>
      <c r="C165" s="93"/>
      <c r="D165" s="94"/>
      <c r="E165" s="90"/>
      <c r="F165" s="90"/>
      <c r="G165" s="4"/>
      <c r="H165" s="3" t="s">
        <v>12</v>
      </c>
      <c r="I165" s="3" t="s">
        <v>13</v>
      </c>
      <c r="J165" s="3" t="s">
        <v>12</v>
      </c>
      <c r="K165" s="3" t="s">
        <v>13</v>
      </c>
      <c r="L165" s="78" t="s">
        <v>40</v>
      </c>
      <c r="M165" s="4" t="s">
        <v>41</v>
      </c>
      <c r="N165" s="97"/>
      <c r="O165" s="97"/>
    </row>
    <row r="166" spans="1:15" ht="15.75" hidden="1">
      <c r="A166" s="156"/>
      <c r="B166" s="88"/>
      <c r="C166" s="95"/>
      <c r="D166" s="96"/>
      <c r="E166" s="88"/>
      <c r="F166" s="88"/>
      <c r="G166" s="4"/>
      <c r="H166" s="3"/>
      <c r="I166" s="3"/>
      <c r="J166" s="3"/>
      <c r="K166" s="3"/>
      <c r="L166" s="4"/>
      <c r="M166" s="4"/>
      <c r="N166" s="98"/>
      <c r="O166" s="98"/>
    </row>
    <row r="167" spans="1:15" ht="16.5" hidden="1">
      <c r="A167" s="2">
        <v>1</v>
      </c>
      <c r="B167" s="80" t="str">
        <f aca="true" t="shared" si="9" ref="B167:E186">B70</f>
        <v>TLCD-120-K4</v>
      </c>
      <c r="C167" s="80" t="str">
        <f t="shared" si="9"/>
        <v>Trang</v>
      </c>
      <c r="D167" s="80" t="str">
        <f t="shared" si="9"/>
        <v>Đài</v>
      </c>
      <c r="E167" s="80" t="str">
        <f t="shared" si="9"/>
        <v>17/10/1993</v>
      </c>
      <c r="F167" s="80"/>
      <c r="G167" s="117">
        <v>10</v>
      </c>
      <c r="H167" s="135">
        <v>6</v>
      </c>
      <c r="I167" s="135"/>
      <c r="J167" s="136">
        <v>8</v>
      </c>
      <c r="K167" s="137"/>
      <c r="L167" s="121">
        <v>8</v>
      </c>
      <c r="M167" s="103"/>
      <c r="N167" s="109">
        <f>ROUND(ROUND(((IF(K167&lt;&gt;"",J167*2+K167*2,J167*2)+IF(H167&lt;&gt;"",H167,0))/(IF(K167&lt;&gt;"",4,2)+IF(H167&lt;&gt;"",1,0))*3+G167)/4,2)*0.4+IF(M167&lt;&gt;"",M167,L167)*0.6,1)</f>
        <v>8</v>
      </c>
      <c r="O167" s="104">
        <f>IF(AND(N167&lt;5,MAX(G167:K167)=0),"Học lại",IF(N167&lt;5," Thi lại",""))</f>
      </c>
    </row>
    <row r="168" spans="1:15" ht="16.5" hidden="1">
      <c r="A168" s="2">
        <v>2</v>
      </c>
      <c r="B168" s="80" t="str">
        <f t="shared" si="9"/>
        <v>TLCD-121-K4</v>
      </c>
      <c r="C168" s="80" t="str">
        <f t="shared" si="9"/>
        <v>Trần Thị Mỹ </v>
      </c>
      <c r="D168" s="80" t="str">
        <f t="shared" si="9"/>
        <v>Dung</v>
      </c>
      <c r="E168" s="80" t="str">
        <f t="shared" si="9"/>
        <v>25/04/1994</v>
      </c>
      <c r="F168" s="80"/>
      <c r="G168" s="117">
        <v>10</v>
      </c>
      <c r="H168" s="135">
        <v>6</v>
      </c>
      <c r="I168" s="135"/>
      <c r="J168" s="136">
        <v>9</v>
      </c>
      <c r="K168" s="137"/>
      <c r="L168" s="121">
        <v>8.5</v>
      </c>
      <c r="M168" s="103"/>
      <c r="N168" s="109">
        <f aca="true" t="shared" si="10" ref="N168:N209">ROUND(ROUND(((IF(K168&lt;&gt;"",J168*2+K168*2,J168*2)+IF(H168&lt;&gt;"",H168,0))/(IF(K168&lt;&gt;"",4,2)+IF(H168&lt;&gt;"",1,0))*3+G168)/4,2)*0.4+IF(M168&lt;&gt;"",M168,L168)*0.6,1)</f>
        <v>8.5</v>
      </c>
      <c r="O168" s="104">
        <f aca="true" t="shared" si="11" ref="O168:O209">IF(AND(N168&lt;5,MAX(G168:K168)=0),"Học lại",IF(N168&lt;5," Thi lại",""))</f>
      </c>
    </row>
    <row r="169" spans="1:15" ht="16.5" hidden="1">
      <c r="A169" s="2">
        <v>3</v>
      </c>
      <c r="B169" s="80" t="str">
        <f t="shared" si="9"/>
        <v>TLCD-122-K4</v>
      </c>
      <c r="C169" s="80" t="str">
        <f t="shared" si="9"/>
        <v>Vũ Thị </v>
      </c>
      <c r="D169" s="80" t="str">
        <f t="shared" si="9"/>
        <v>Dung</v>
      </c>
      <c r="E169" s="80" t="str">
        <f t="shared" si="9"/>
        <v>12/04/1984</v>
      </c>
      <c r="F169" s="80"/>
      <c r="G169" s="117">
        <v>10</v>
      </c>
      <c r="H169" s="135">
        <v>9</v>
      </c>
      <c r="I169" s="135"/>
      <c r="J169" s="136">
        <v>9</v>
      </c>
      <c r="K169" s="137"/>
      <c r="L169" s="121">
        <v>9.5</v>
      </c>
      <c r="M169" s="103"/>
      <c r="N169" s="109">
        <f t="shared" si="10"/>
        <v>9.4</v>
      </c>
      <c r="O169" s="104">
        <f t="shared" si="11"/>
      </c>
    </row>
    <row r="170" spans="1:15" ht="16.5" hidden="1">
      <c r="A170" s="2">
        <v>4</v>
      </c>
      <c r="B170" s="80" t="str">
        <f t="shared" si="9"/>
        <v>TLCD-123-K4</v>
      </c>
      <c r="C170" s="80" t="str">
        <f t="shared" si="9"/>
        <v>Nguyễn Thị Ngọc</v>
      </c>
      <c r="D170" s="80" t="str">
        <f t="shared" si="9"/>
        <v>Hà</v>
      </c>
      <c r="E170" s="80" t="str">
        <f t="shared" si="9"/>
        <v>11/09/1994</v>
      </c>
      <c r="F170" s="80"/>
      <c r="G170" s="117">
        <v>9</v>
      </c>
      <c r="H170" s="135">
        <v>6</v>
      </c>
      <c r="I170" s="135"/>
      <c r="J170" s="136">
        <v>8</v>
      </c>
      <c r="K170" s="137"/>
      <c r="L170" s="121">
        <v>6</v>
      </c>
      <c r="M170" s="103"/>
      <c r="N170" s="109">
        <f t="shared" si="10"/>
        <v>6.7</v>
      </c>
      <c r="O170" s="104">
        <f t="shared" si="11"/>
      </c>
    </row>
    <row r="171" spans="1:15" ht="16.5" hidden="1">
      <c r="A171" s="2">
        <v>5</v>
      </c>
      <c r="B171" s="80" t="str">
        <f t="shared" si="9"/>
        <v>TLCD-124-K4</v>
      </c>
      <c r="C171" s="80" t="str">
        <f t="shared" si="9"/>
        <v>Bùi Thị Cẩm </v>
      </c>
      <c r="D171" s="80" t="str">
        <f t="shared" si="9"/>
        <v>Hà</v>
      </c>
      <c r="E171" s="80" t="str">
        <f t="shared" si="9"/>
        <v>06/01/1986</v>
      </c>
      <c r="F171" s="80"/>
      <c r="G171" s="117">
        <v>9</v>
      </c>
      <c r="H171" s="135">
        <v>8</v>
      </c>
      <c r="I171" s="135"/>
      <c r="J171" s="136">
        <v>9</v>
      </c>
      <c r="K171" s="137"/>
      <c r="L171" s="121">
        <v>8</v>
      </c>
      <c r="M171" s="103"/>
      <c r="N171" s="109">
        <f t="shared" si="10"/>
        <v>8.3</v>
      </c>
      <c r="O171" s="104">
        <f t="shared" si="11"/>
      </c>
    </row>
    <row r="172" spans="1:15" ht="16.5" hidden="1">
      <c r="A172" s="2">
        <v>6</v>
      </c>
      <c r="B172" s="80" t="str">
        <f t="shared" si="9"/>
        <v>TLCD-125-K4</v>
      </c>
      <c r="C172" s="80" t="str">
        <f t="shared" si="9"/>
        <v>Trần Thị </v>
      </c>
      <c r="D172" s="80" t="str">
        <f t="shared" si="9"/>
        <v>Hằng</v>
      </c>
      <c r="E172" s="80" t="str">
        <f t="shared" si="9"/>
        <v>27/11/1993</v>
      </c>
      <c r="F172" s="80"/>
      <c r="G172" s="117">
        <v>10</v>
      </c>
      <c r="H172" s="135">
        <v>8</v>
      </c>
      <c r="I172" s="135"/>
      <c r="J172" s="136">
        <v>9</v>
      </c>
      <c r="K172" s="137"/>
      <c r="L172" s="121">
        <v>8</v>
      </c>
      <c r="M172" s="103"/>
      <c r="N172" s="109">
        <f t="shared" si="10"/>
        <v>8.4</v>
      </c>
      <c r="O172" s="104">
        <f t="shared" si="11"/>
      </c>
    </row>
    <row r="173" spans="1:15" ht="16.5" hidden="1">
      <c r="A173" s="2">
        <v>7</v>
      </c>
      <c r="B173" s="80" t="str">
        <f t="shared" si="9"/>
        <v>TLCD-126-K4</v>
      </c>
      <c r="C173" s="80" t="str">
        <f t="shared" si="9"/>
        <v>Lê Thị Thúy</v>
      </c>
      <c r="D173" s="80" t="str">
        <f t="shared" si="9"/>
        <v>Hằng</v>
      </c>
      <c r="E173" s="80" t="str">
        <f t="shared" si="9"/>
        <v>16/08/1993</v>
      </c>
      <c r="F173" s="80"/>
      <c r="G173" s="117">
        <v>8</v>
      </c>
      <c r="H173" s="135">
        <v>6</v>
      </c>
      <c r="I173" s="135"/>
      <c r="J173" s="136">
        <v>7</v>
      </c>
      <c r="K173" s="137"/>
      <c r="L173" s="121">
        <v>8.5</v>
      </c>
      <c r="M173" s="103"/>
      <c r="N173" s="109">
        <f t="shared" si="10"/>
        <v>7.9</v>
      </c>
      <c r="O173" s="104">
        <f t="shared" si="11"/>
      </c>
    </row>
    <row r="174" spans="1:15" ht="16.5" hidden="1">
      <c r="A174" s="2">
        <v>8</v>
      </c>
      <c r="B174" s="80" t="str">
        <f t="shared" si="9"/>
        <v>TLCD-127-K4</v>
      </c>
      <c r="C174" s="80" t="str">
        <f t="shared" si="9"/>
        <v>Đoàn Thị </v>
      </c>
      <c r="D174" s="80" t="str">
        <f t="shared" si="9"/>
        <v>Hảo</v>
      </c>
      <c r="E174" s="80" t="str">
        <f t="shared" si="9"/>
        <v>28/12/1991</v>
      </c>
      <c r="F174" s="80"/>
      <c r="G174" s="117">
        <v>10</v>
      </c>
      <c r="H174" s="135">
        <v>9</v>
      </c>
      <c r="I174" s="135"/>
      <c r="J174" s="136">
        <v>9</v>
      </c>
      <c r="K174" s="137"/>
      <c r="L174" s="121">
        <v>8.5</v>
      </c>
      <c r="M174" s="103"/>
      <c r="N174" s="109">
        <f t="shared" si="10"/>
        <v>8.8</v>
      </c>
      <c r="O174" s="104">
        <f t="shared" si="11"/>
      </c>
    </row>
    <row r="175" spans="1:15" ht="16.5" hidden="1">
      <c r="A175" s="2">
        <v>9</v>
      </c>
      <c r="B175" s="80" t="str">
        <f t="shared" si="9"/>
        <v>TLCD-128-K4</v>
      </c>
      <c r="C175" s="80" t="str">
        <f t="shared" si="9"/>
        <v>Vũ Ngọc</v>
      </c>
      <c r="D175" s="80" t="str">
        <f t="shared" si="9"/>
        <v>Liên</v>
      </c>
      <c r="E175" s="80" t="str">
        <f t="shared" si="9"/>
        <v>01/08/1991</v>
      </c>
      <c r="F175" s="80"/>
      <c r="G175" s="117">
        <v>10</v>
      </c>
      <c r="H175" s="135">
        <v>7</v>
      </c>
      <c r="I175" s="135"/>
      <c r="J175" s="136">
        <v>8</v>
      </c>
      <c r="K175" s="137"/>
      <c r="L175" s="121">
        <v>7.5</v>
      </c>
      <c r="M175" s="103"/>
      <c r="N175" s="109">
        <f t="shared" si="10"/>
        <v>7.8</v>
      </c>
      <c r="O175" s="104">
        <f t="shared" si="11"/>
      </c>
    </row>
    <row r="176" spans="1:15" ht="16.5" hidden="1">
      <c r="A176" s="2">
        <v>10</v>
      </c>
      <c r="B176" s="80" t="str">
        <f t="shared" si="9"/>
        <v>TLCD-129-K4</v>
      </c>
      <c r="C176" s="80" t="str">
        <f t="shared" si="9"/>
        <v>Trần Thị  </v>
      </c>
      <c r="D176" s="80" t="str">
        <f t="shared" si="9"/>
        <v>Lý</v>
      </c>
      <c r="E176" s="80" t="str">
        <f t="shared" si="9"/>
        <v>16/10/1994</v>
      </c>
      <c r="F176" s="80"/>
      <c r="G176" s="117">
        <v>10</v>
      </c>
      <c r="H176" s="135">
        <v>8</v>
      </c>
      <c r="I176" s="135"/>
      <c r="J176" s="136">
        <v>8</v>
      </c>
      <c r="K176" s="137"/>
      <c r="L176" s="121">
        <v>8.5</v>
      </c>
      <c r="M176" s="103"/>
      <c r="N176" s="109">
        <f t="shared" si="10"/>
        <v>8.5</v>
      </c>
      <c r="O176" s="104">
        <f t="shared" si="11"/>
      </c>
    </row>
    <row r="177" spans="1:15" ht="16.5" hidden="1">
      <c r="A177" s="2">
        <v>11</v>
      </c>
      <c r="B177" s="80" t="str">
        <f t="shared" si="9"/>
        <v>TLCD-130-K4</v>
      </c>
      <c r="C177" s="80" t="str">
        <f t="shared" si="9"/>
        <v>Chung Nhật</v>
      </c>
      <c r="D177" s="80" t="str">
        <f t="shared" si="9"/>
        <v>Nam</v>
      </c>
      <c r="E177" s="80" t="str">
        <f t="shared" si="9"/>
        <v>13/02/1992</v>
      </c>
      <c r="F177" s="80"/>
      <c r="G177" s="117">
        <v>8</v>
      </c>
      <c r="H177" s="135">
        <v>6</v>
      </c>
      <c r="I177" s="135"/>
      <c r="J177" s="136">
        <v>8</v>
      </c>
      <c r="K177" s="137"/>
      <c r="L177" s="121">
        <v>6.5</v>
      </c>
      <c r="M177" s="103"/>
      <c r="N177" s="109">
        <f t="shared" si="10"/>
        <v>6.9</v>
      </c>
      <c r="O177" s="104">
        <f t="shared" si="11"/>
      </c>
    </row>
    <row r="178" spans="1:15" ht="16.5" hidden="1">
      <c r="A178" s="2">
        <v>12</v>
      </c>
      <c r="B178" s="80" t="str">
        <f t="shared" si="9"/>
        <v>TLCD-131-K4</v>
      </c>
      <c r="C178" s="80" t="str">
        <f t="shared" si="9"/>
        <v>Bùi Thị Tuyết</v>
      </c>
      <c r="D178" s="80" t="str">
        <f t="shared" si="9"/>
        <v>Ngân</v>
      </c>
      <c r="E178" s="80" t="str">
        <f t="shared" si="9"/>
        <v>03/11/1992</v>
      </c>
      <c r="F178" s="80"/>
      <c r="G178" s="117">
        <v>10</v>
      </c>
      <c r="H178" s="135">
        <v>7</v>
      </c>
      <c r="I178" s="135"/>
      <c r="J178" s="136">
        <v>9</v>
      </c>
      <c r="K178" s="137"/>
      <c r="L178" s="121">
        <v>8.5</v>
      </c>
      <c r="M178" s="103"/>
      <c r="N178" s="109">
        <f t="shared" si="10"/>
        <v>8.6</v>
      </c>
      <c r="O178" s="104">
        <f t="shared" si="11"/>
      </c>
    </row>
    <row r="179" spans="1:15" ht="16.5" hidden="1">
      <c r="A179" s="2">
        <v>13</v>
      </c>
      <c r="B179" s="80" t="str">
        <f t="shared" si="9"/>
        <v>TLCD-132-K4</v>
      </c>
      <c r="C179" s="80" t="str">
        <f t="shared" si="9"/>
        <v>Đào Thị</v>
      </c>
      <c r="D179" s="80" t="str">
        <f t="shared" si="9"/>
        <v>Ngần</v>
      </c>
      <c r="E179" s="80" t="str">
        <f t="shared" si="9"/>
        <v>25/01/1992</v>
      </c>
      <c r="F179" s="80"/>
      <c r="G179" s="117">
        <v>9</v>
      </c>
      <c r="H179" s="135">
        <v>6</v>
      </c>
      <c r="I179" s="135"/>
      <c r="J179" s="136">
        <v>8</v>
      </c>
      <c r="K179" s="137"/>
      <c r="L179" s="121">
        <v>8</v>
      </c>
      <c r="M179" s="103"/>
      <c r="N179" s="109">
        <f t="shared" si="10"/>
        <v>7.9</v>
      </c>
      <c r="O179" s="104">
        <f t="shared" si="11"/>
      </c>
    </row>
    <row r="180" spans="1:15" ht="16.5" hidden="1">
      <c r="A180" s="2">
        <v>14</v>
      </c>
      <c r="B180" s="80" t="str">
        <f t="shared" si="9"/>
        <v>TLCD-133-K4</v>
      </c>
      <c r="C180" s="80" t="str">
        <f t="shared" si="9"/>
        <v>Lê Thị </v>
      </c>
      <c r="D180" s="80" t="str">
        <f t="shared" si="9"/>
        <v>Ngoan</v>
      </c>
      <c r="E180" s="80" t="str">
        <f t="shared" si="9"/>
        <v>05/01/1986</v>
      </c>
      <c r="F180" s="80"/>
      <c r="G180" s="117">
        <v>10</v>
      </c>
      <c r="H180" s="135">
        <v>7</v>
      </c>
      <c r="I180" s="135"/>
      <c r="J180" s="136">
        <v>8</v>
      </c>
      <c r="K180" s="137"/>
      <c r="L180" s="121">
        <v>8</v>
      </c>
      <c r="M180" s="103"/>
      <c r="N180" s="109">
        <f t="shared" si="10"/>
        <v>8.1</v>
      </c>
      <c r="O180" s="104">
        <f t="shared" si="11"/>
      </c>
    </row>
    <row r="181" spans="1:15" ht="16.5" hidden="1">
      <c r="A181" s="2">
        <v>15</v>
      </c>
      <c r="B181" s="80" t="str">
        <f t="shared" si="9"/>
        <v>TLCD-134-K4</v>
      </c>
      <c r="C181" s="80" t="str">
        <f t="shared" si="9"/>
        <v>Nguyễn Thị Ánh</v>
      </c>
      <c r="D181" s="80" t="str">
        <f t="shared" si="9"/>
        <v>Nguyệt</v>
      </c>
      <c r="E181" s="80" t="str">
        <f t="shared" si="9"/>
        <v>04/09/1993</v>
      </c>
      <c r="F181" s="80"/>
      <c r="G181" s="117">
        <v>9</v>
      </c>
      <c r="H181" s="135">
        <v>6</v>
      </c>
      <c r="I181" s="135"/>
      <c r="J181" s="136">
        <v>8</v>
      </c>
      <c r="K181" s="137"/>
      <c r="L181" s="121">
        <v>8.5</v>
      </c>
      <c r="M181" s="103"/>
      <c r="N181" s="109">
        <f t="shared" si="10"/>
        <v>8.2</v>
      </c>
      <c r="O181" s="104">
        <f t="shared" si="11"/>
      </c>
    </row>
    <row r="182" spans="1:15" ht="16.5" hidden="1">
      <c r="A182" s="2">
        <v>16</v>
      </c>
      <c r="B182" s="80" t="str">
        <f t="shared" si="9"/>
        <v>TLCD-135-K4</v>
      </c>
      <c r="C182" s="80" t="str">
        <f t="shared" si="9"/>
        <v>Nguyễn Thị Yến</v>
      </c>
      <c r="D182" s="80" t="str">
        <f t="shared" si="9"/>
        <v>Nhi</v>
      </c>
      <c r="E182" s="80" t="str">
        <f t="shared" si="9"/>
        <v>13/08/1994</v>
      </c>
      <c r="F182" s="80"/>
      <c r="G182" s="117">
        <v>10</v>
      </c>
      <c r="H182" s="135">
        <v>6</v>
      </c>
      <c r="I182" s="135"/>
      <c r="J182" s="136">
        <v>8</v>
      </c>
      <c r="K182" s="137"/>
      <c r="L182" s="121">
        <v>6.5</v>
      </c>
      <c r="M182" s="103"/>
      <c r="N182" s="109">
        <f t="shared" si="10"/>
        <v>7.1</v>
      </c>
      <c r="O182" s="104">
        <f t="shared" si="11"/>
      </c>
    </row>
    <row r="183" spans="1:15" ht="16.5" hidden="1">
      <c r="A183" s="2">
        <v>17</v>
      </c>
      <c r="B183" s="80" t="str">
        <f t="shared" si="9"/>
        <v>TLCD-136-K4</v>
      </c>
      <c r="C183" s="80" t="str">
        <f t="shared" si="9"/>
        <v>Nguyễn Trần Vũ</v>
      </c>
      <c r="D183" s="80" t="str">
        <f t="shared" si="9"/>
        <v>Nhi</v>
      </c>
      <c r="E183" s="80" t="str">
        <f t="shared" si="9"/>
        <v>16/02/1989</v>
      </c>
      <c r="F183" s="80"/>
      <c r="G183" s="117">
        <v>10</v>
      </c>
      <c r="H183" s="135">
        <v>8</v>
      </c>
      <c r="I183" s="135"/>
      <c r="J183" s="136">
        <v>9</v>
      </c>
      <c r="K183" s="137"/>
      <c r="L183" s="121">
        <v>8</v>
      </c>
      <c r="M183" s="103"/>
      <c r="N183" s="109">
        <f t="shared" si="10"/>
        <v>8.4</v>
      </c>
      <c r="O183" s="104">
        <f t="shared" si="11"/>
      </c>
    </row>
    <row r="184" spans="1:15" ht="16.5" hidden="1">
      <c r="A184" s="2">
        <v>18</v>
      </c>
      <c r="B184" s="80" t="str">
        <f t="shared" si="9"/>
        <v>TLCD-137-K4</v>
      </c>
      <c r="C184" s="80" t="str">
        <f t="shared" si="9"/>
        <v>Nguyễn Lê Trúc</v>
      </c>
      <c r="D184" s="80" t="str">
        <f t="shared" si="9"/>
        <v>Quỳnh</v>
      </c>
      <c r="E184" s="80" t="str">
        <f t="shared" si="9"/>
        <v>28/10/1991</v>
      </c>
      <c r="F184" s="80"/>
      <c r="G184" s="117">
        <v>10</v>
      </c>
      <c r="H184" s="135">
        <v>8</v>
      </c>
      <c r="I184" s="135"/>
      <c r="J184" s="136">
        <v>9</v>
      </c>
      <c r="K184" s="137"/>
      <c r="L184" s="121">
        <v>8.5</v>
      </c>
      <c r="M184" s="103"/>
      <c r="N184" s="109">
        <f t="shared" si="10"/>
        <v>8.7</v>
      </c>
      <c r="O184" s="104">
        <f t="shared" si="11"/>
      </c>
    </row>
    <row r="185" spans="1:15" ht="16.5" hidden="1">
      <c r="A185" s="2">
        <v>19</v>
      </c>
      <c r="B185" s="80" t="str">
        <f t="shared" si="9"/>
        <v>TLCD-138-K4</v>
      </c>
      <c r="C185" s="80" t="str">
        <f t="shared" si="9"/>
        <v>Võ Thị Bích</v>
      </c>
      <c r="D185" s="80" t="str">
        <f t="shared" si="9"/>
        <v>Thư</v>
      </c>
      <c r="E185" s="80" t="str">
        <f t="shared" si="9"/>
        <v>30/01/1993</v>
      </c>
      <c r="F185" s="80"/>
      <c r="G185" s="117">
        <v>9</v>
      </c>
      <c r="H185" s="135">
        <v>9</v>
      </c>
      <c r="I185" s="135"/>
      <c r="J185" s="136">
        <v>9</v>
      </c>
      <c r="K185" s="137"/>
      <c r="L185" s="121">
        <v>8</v>
      </c>
      <c r="M185" s="103"/>
      <c r="N185" s="109">
        <f t="shared" si="10"/>
        <v>8.4</v>
      </c>
      <c r="O185" s="104">
        <f t="shared" si="11"/>
      </c>
    </row>
    <row r="186" spans="1:15" ht="16.5" hidden="1">
      <c r="A186" s="2">
        <v>20</v>
      </c>
      <c r="B186" s="80" t="str">
        <f t="shared" si="9"/>
        <v>TLCD-139-K4</v>
      </c>
      <c r="C186" s="80" t="str">
        <f t="shared" si="9"/>
        <v>Nguyễn Thị </v>
      </c>
      <c r="D186" s="80" t="str">
        <f t="shared" si="9"/>
        <v>Thúy</v>
      </c>
      <c r="E186" s="80" t="str">
        <f t="shared" si="9"/>
        <v>15/04/1989</v>
      </c>
      <c r="F186" s="80"/>
      <c r="G186" s="117">
        <v>9</v>
      </c>
      <c r="H186" s="135">
        <v>8</v>
      </c>
      <c r="I186" s="135"/>
      <c r="J186" s="136">
        <v>9</v>
      </c>
      <c r="K186" s="137"/>
      <c r="L186" s="121">
        <v>9</v>
      </c>
      <c r="M186" s="103"/>
      <c r="N186" s="109">
        <f t="shared" si="10"/>
        <v>8.9</v>
      </c>
      <c r="O186" s="104">
        <f t="shared" si="11"/>
      </c>
    </row>
    <row r="187" spans="1:15" ht="16.5" hidden="1">
      <c r="A187" s="2">
        <v>21</v>
      </c>
      <c r="B187" s="80" t="str">
        <f aca="true" t="shared" si="12" ref="B187:E206">B90</f>
        <v>TLCD-140-K4</v>
      </c>
      <c r="C187" s="80" t="str">
        <f t="shared" si="12"/>
        <v>Hoàng Thị Trang Thủy</v>
      </c>
      <c r="D187" s="80" t="str">
        <f t="shared" si="12"/>
        <v>Tiên</v>
      </c>
      <c r="E187" s="80" t="str">
        <f t="shared" si="12"/>
        <v>01/01/1989</v>
      </c>
      <c r="F187" s="80"/>
      <c r="G187" s="117">
        <v>9</v>
      </c>
      <c r="H187" s="135">
        <v>6</v>
      </c>
      <c r="I187" s="135"/>
      <c r="J187" s="136">
        <v>9</v>
      </c>
      <c r="K187" s="137"/>
      <c r="L187" s="121">
        <v>8.5</v>
      </c>
      <c r="M187" s="103"/>
      <c r="N187" s="109">
        <f t="shared" si="10"/>
        <v>8.4</v>
      </c>
      <c r="O187" s="104">
        <f t="shared" si="11"/>
      </c>
    </row>
    <row r="188" spans="1:15" ht="16.5" hidden="1">
      <c r="A188" s="2">
        <v>22</v>
      </c>
      <c r="B188" s="80" t="str">
        <f t="shared" si="12"/>
        <v>TLCD-141-K4</v>
      </c>
      <c r="C188" s="80" t="str">
        <f t="shared" si="12"/>
        <v>Trần Thị Thùy</v>
      </c>
      <c r="D188" s="80" t="str">
        <f t="shared" si="12"/>
        <v>Trang</v>
      </c>
      <c r="E188" s="80" t="str">
        <f t="shared" si="12"/>
        <v>08/10/1993</v>
      </c>
      <c r="F188" s="80"/>
      <c r="G188" s="117">
        <v>10</v>
      </c>
      <c r="H188" s="135">
        <v>6</v>
      </c>
      <c r="I188" s="135"/>
      <c r="J188" s="136">
        <v>8</v>
      </c>
      <c r="K188" s="137"/>
      <c r="L188" s="121">
        <v>8.5</v>
      </c>
      <c r="M188" s="103"/>
      <c r="N188" s="109">
        <f t="shared" si="10"/>
        <v>8.3</v>
      </c>
      <c r="O188" s="104">
        <f t="shared" si="11"/>
      </c>
    </row>
    <row r="189" spans="1:15" ht="16.5" hidden="1">
      <c r="A189" s="2">
        <v>23</v>
      </c>
      <c r="B189" s="80" t="str">
        <f t="shared" si="12"/>
        <v>TLCD-142-K4</v>
      </c>
      <c r="C189" s="80" t="str">
        <f t="shared" si="12"/>
        <v>Nguyễn Thị Cẩm </v>
      </c>
      <c r="D189" s="80" t="str">
        <f t="shared" si="12"/>
        <v>Vân</v>
      </c>
      <c r="E189" s="80" t="str">
        <f t="shared" si="12"/>
        <v>01/11/1989</v>
      </c>
      <c r="F189" s="80"/>
      <c r="G189" s="117">
        <v>10</v>
      </c>
      <c r="H189" s="135">
        <v>9</v>
      </c>
      <c r="I189" s="135"/>
      <c r="J189" s="136">
        <v>9</v>
      </c>
      <c r="K189" s="137"/>
      <c r="L189" s="121">
        <v>9</v>
      </c>
      <c r="M189" s="103"/>
      <c r="N189" s="109">
        <f t="shared" si="10"/>
        <v>9.1</v>
      </c>
      <c r="O189" s="104">
        <f t="shared" si="11"/>
      </c>
    </row>
    <row r="190" spans="1:15" ht="16.5" hidden="1">
      <c r="A190" s="2">
        <v>24</v>
      </c>
      <c r="B190" s="80" t="str">
        <f t="shared" si="12"/>
        <v>TLCD-143-K4</v>
      </c>
      <c r="C190" s="80" t="str">
        <f t="shared" si="12"/>
        <v>Nguyễn Thị </v>
      </c>
      <c r="D190" s="80" t="str">
        <f t="shared" si="12"/>
        <v>Xuân</v>
      </c>
      <c r="E190" s="80" t="str">
        <f t="shared" si="12"/>
        <v>15/05/1991</v>
      </c>
      <c r="F190" s="80"/>
      <c r="G190" s="117">
        <v>10</v>
      </c>
      <c r="H190" s="135">
        <v>9</v>
      </c>
      <c r="I190" s="135"/>
      <c r="J190" s="136">
        <v>9</v>
      </c>
      <c r="K190" s="137"/>
      <c r="L190" s="121">
        <v>8</v>
      </c>
      <c r="M190" s="103"/>
      <c r="N190" s="109">
        <f t="shared" si="10"/>
        <v>8.5</v>
      </c>
      <c r="O190" s="104">
        <f t="shared" si="11"/>
      </c>
    </row>
    <row r="191" spans="1:15" ht="16.5" hidden="1">
      <c r="A191" s="2">
        <v>25</v>
      </c>
      <c r="B191" s="80" t="str">
        <f t="shared" si="12"/>
        <v>TLCD-144-K4</v>
      </c>
      <c r="C191" s="80" t="str">
        <f t="shared" si="12"/>
        <v>Trương Duy Hải</v>
      </c>
      <c r="D191" s="80" t="str">
        <f t="shared" si="12"/>
        <v>Yến</v>
      </c>
      <c r="E191" s="80" t="str">
        <f t="shared" si="12"/>
        <v>06/11/1991</v>
      </c>
      <c r="F191" s="80"/>
      <c r="G191" s="138">
        <v>10</v>
      </c>
      <c r="H191" s="139">
        <v>6</v>
      </c>
      <c r="I191" s="139"/>
      <c r="J191" s="140">
        <v>9</v>
      </c>
      <c r="K191" s="141"/>
      <c r="L191" s="142">
        <v>9</v>
      </c>
      <c r="M191" s="103"/>
      <c r="N191" s="109">
        <f t="shared" si="10"/>
        <v>8.8</v>
      </c>
      <c r="O191" s="104">
        <f t="shared" si="11"/>
      </c>
    </row>
    <row r="192" spans="1:15" ht="16.5" hidden="1">
      <c r="A192" s="2">
        <v>26</v>
      </c>
      <c r="B192" s="80" t="str">
        <f t="shared" si="12"/>
        <v>TLCD-145-K4</v>
      </c>
      <c r="C192" s="80" t="str">
        <f t="shared" si="12"/>
        <v>Vũ Thị Tuyết</v>
      </c>
      <c r="D192" s="80" t="str">
        <f t="shared" si="12"/>
        <v>An</v>
      </c>
      <c r="E192" s="80" t="str">
        <f t="shared" si="12"/>
        <v>12/03/1973</v>
      </c>
      <c r="F192" s="80"/>
      <c r="G192" s="143">
        <v>10</v>
      </c>
      <c r="H192" s="144">
        <v>6</v>
      </c>
      <c r="I192" s="144"/>
      <c r="J192" s="145">
        <v>8</v>
      </c>
      <c r="K192" s="146"/>
      <c r="L192" s="147">
        <v>8.5</v>
      </c>
      <c r="M192" s="103"/>
      <c r="N192" s="109">
        <f t="shared" si="10"/>
        <v>8.3</v>
      </c>
      <c r="O192" s="104">
        <f t="shared" si="11"/>
      </c>
    </row>
    <row r="193" spans="1:15" ht="16.5" hidden="1">
      <c r="A193" s="2">
        <v>27</v>
      </c>
      <c r="B193" s="80" t="str">
        <f t="shared" si="12"/>
        <v>TLCD-146-K4</v>
      </c>
      <c r="C193" s="80" t="str">
        <f t="shared" si="12"/>
        <v>Nguyễn Thị Ngọc</v>
      </c>
      <c r="D193" s="80" t="str">
        <f t="shared" si="12"/>
        <v>Dung</v>
      </c>
      <c r="E193" s="80" t="str">
        <f t="shared" si="12"/>
        <v>12/04/1990</v>
      </c>
      <c r="F193" s="80"/>
      <c r="G193" s="117">
        <v>10</v>
      </c>
      <c r="H193" s="135">
        <v>7</v>
      </c>
      <c r="I193" s="135"/>
      <c r="J193" s="136">
        <v>9</v>
      </c>
      <c r="K193" s="137"/>
      <c r="L193" s="121">
        <v>8.5</v>
      </c>
      <c r="M193" s="103"/>
      <c r="N193" s="109">
        <f t="shared" si="10"/>
        <v>8.6</v>
      </c>
      <c r="O193" s="104">
        <f t="shared" si="11"/>
      </c>
    </row>
    <row r="194" spans="1:15" ht="16.5" hidden="1">
      <c r="A194" s="2">
        <v>28</v>
      </c>
      <c r="B194" s="80" t="str">
        <f t="shared" si="12"/>
        <v>TLCD-147-K4</v>
      </c>
      <c r="C194" s="80" t="str">
        <f t="shared" si="12"/>
        <v>Trần Quốc</v>
      </c>
      <c r="D194" s="80" t="str">
        <f t="shared" si="12"/>
        <v>Dũng</v>
      </c>
      <c r="E194" s="80" t="str">
        <f t="shared" si="12"/>
        <v>03/08/1993</v>
      </c>
      <c r="F194" s="80"/>
      <c r="G194" s="117">
        <v>10</v>
      </c>
      <c r="H194" s="135">
        <v>6</v>
      </c>
      <c r="I194" s="135"/>
      <c r="J194" s="136">
        <v>7</v>
      </c>
      <c r="K194" s="137"/>
      <c r="L194" s="121">
        <v>7.5</v>
      </c>
      <c r="M194" s="103"/>
      <c r="N194" s="109">
        <f t="shared" si="10"/>
        <v>7.5</v>
      </c>
      <c r="O194" s="104">
        <f t="shared" si="11"/>
      </c>
    </row>
    <row r="195" spans="1:15" ht="16.5" hidden="1">
      <c r="A195" s="2">
        <v>29</v>
      </c>
      <c r="B195" s="80" t="str">
        <f t="shared" si="12"/>
        <v>TLCD-148-K4</v>
      </c>
      <c r="C195" s="80" t="str">
        <f t="shared" si="12"/>
        <v>Hoàng Thị Ngân</v>
      </c>
      <c r="D195" s="80" t="str">
        <f t="shared" si="12"/>
        <v>Hà</v>
      </c>
      <c r="E195" s="80" t="str">
        <f t="shared" si="12"/>
        <v>21/10/1988</v>
      </c>
      <c r="F195" s="80"/>
      <c r="G195" s="117"/>
      <c r="H195" s="135"/>
      <c r="I195" s="135"/>
      <c r="J195" s="136"/>
      <c r="K195" s="137"/>
      <c r="L195" s="121"/>
      <c r="M195" s="103"/>
      <c r="N195" s="109">
        <f t="shared" si="10"/>
        <v>0</v>
      </c>
      <c r="O195" s="104" t="str">
        <f t="shared" si="11"/>
        <v>Học lại</v>
      </c>
    </row>
    <row r="196" spans="1:15" ht="16.5" hidden="1">
      <c r="A196" s="2">
        <v>30</v>
      </c>
      <c r="B196" s="80" t="str">
        <f t="shared" si="12"/>
        <v>TLCD-149-K4</v>
      </c>
      <c r="C196" s="80" t="str">
        <f t="shared" si="12"/>
        <v>Trần Thị Thanh</v>
      </c>
      <c r="D196" s="80" t="str">
        <f t="shared" si="12"/>
        <v>Hoa</v>
      </c>
      <c r="E196" s="80" t="str">
        <f t="shared" si="12"/>
        <v>05/12/1992</v>
      </c>
      <c r="F196" s="80"/>
      <c r="G196" s="117">
        <v>10</v>
      </c>
      <c r="H196" s="135">
        <v>7</v>
      </c>
      <c r="I196" s="135"/>
      <c r="J196" s="136">
        <v>9</v>
      </c>
      <c r="K196" s="137"/>
      <c r="L196" s="121">
        <v>8.5</v>
      </c>
      <c r="M196" s="103"/>
      <c r="N196" s="109">
        <f t="shared" si="10"/>
        <v>8.6</v>
      </c>
      <c r="O196" s="104">
        <f t="shared" si="11"/>
      </c>
    </row>
    <row r="197" spans="1:15" ht="16.5" hidden="1">
      <c r="A197" s="2">
        <v>31</v>
      </c>
      <c r="B197" s="80" t="str">
        <f t="shared" si="12"/>
        <v>TLCD-150-K4</v>
      </c>
      <c r="C197" s="80" t="str">
        <f t="shared" si="12"/>
        <v>Đặng Thị Thu</v>
      </c>
      <c r="D197" s="80" t="str">
        <f t="shared" si="12"/>
        <v>Hương</v>
      </c>
      <c r="E197" s="80" t="str">
        <f t="shared" si="12"/>
        <v>06/11/1988</v>
      </c>
      <c r="F197" s="80"/>
      <c r="G197" s="117">
        <v>10</v>
      </c>
      <c r="H197" s="135">
        <v>6</v>
      </c>
      <c r="I197" s="135"/>
      <c r="J197" s="136">
        <v>8</v>
      </c>
      <c r="K197" s="137"/>
      <c r="L197" s="121">
        <v>6.5</v>
      </c>
      <c r="M197" s="103"/>
      <c r="N197" s="109">
        <f t="shared" si="10"/>
        <v>7.1</v>
      </c>
      <c r="O197" s="104">
        <f t="shared" si="11"/>
      </c>
    </row>
    <row r="198" spans="1:15" ht="16.5" hidden="1">
      <c r="A198" s="2">
        <v>32</v>
      </c>
      <c r="B198" s="80" t="str">
        <f t="shared" si="12"/>
        <v>TLCD-151-K4</v>
      </c>
      <c r="C198" s="80" t="str">
        <f t="shared" si="12"/>
        <v>Lê Thị Kim</v>
      </c>
      <c r="D198" s="80" t="str">
        <f t="shared" si="12"/>
        <v>Loan</v>
      </c>
      <c r="E198" s="80" t="str">
        <f t="shared" si="12"/>
        <v>22/01/1991</v>
      </c>
      <c r="F198" s="80"/>
      <c r="G198" s="117">
        <v>10</v>
      </c>
      <c r="H198" s="135">
        <v>7</v>
      </c>
      <c r="I198" s="135"/>
      <c r="J198" s="136">
        <v>8</v>
      </c>
      <c r="K198" s="137"/>
      <c r="L198" s="121">
        <v>6.5</v>
      </c>
      <c r="M198" s="103"/>
      <c r="N198" s="109">
        <f t="shared" si="10"/>
        <v>7.2</v>
      </c>
      <c r="O198" s="104">
        <f t="shared" si="11"/>
      </c>
    </row>
    <row r="199" spans="1:15" ht="16.5" hidden="1">
      <c r="A199" s="2">
        <v>33</v>
      </c>
      <c r="B199" s="80" t="str">
        <f t="shared" si="12"/>
        <v>TLCD-152-K4</v>
      </c>
      <c r="C199" s="80" t="str">
        <f t="shared" si="12"/>
        <v>Ngô Thành</v>
      </c>
      <c r="D199" s="80" t="str">
        <f t="shared" si="12"/>
        <v>Lộc</v>
      </c>
      <c r="E199" s="80" t="str">
        <f t="shared" si="12"/>
        <v>18/10/1994</v>
      </c>
      <c r="F199" s="80"/>
      <c r="G199" s="117">
        <v>9</v>
      </c>
      <c r="H199" s="135">
        <v>6</v>
      </c>
      <c r="I199" s="135"/>
      <c r="J199" s="136">
        <v>8</v>
      </c>
      <c r="K199" s="137"/>
      <c r="L199" s="121">
        <v>7</v>
      </c>
      <c r="M199" s="103"/>
      <c r="N199" s="109">
        <f t="shared" si="10"/>
        <v>7.3</v>
      </c>
      <c r="O199" s="104">
        <f t="shared" si="11"/>
      </c>
    </row>
    <row r="200" spans="1:15" ht="16.5" hidden="1">
      <c r="A200" s="2">
        <v>34</v>
      </c>
      <c r="B200" s="80" t="str">
        <f t="shared" si="12"/>
        <v>TLCD-153-K4</v>
      </c>
      <c r="C200" s="80" t="str">
        <f t="shared" si="12"/>
        <v>Dương Thị</v>
      </c>
      <c r="D200" s="80" t="str">
        <f t="shared" si="12"/>
        <v>Mai</v>
      </c>
      <c r="E200" s="80" t="str">
        <f t="shared" si="12"/>
        <v>06/05/1991</v>
      </c>
      <c r="F200" s="80"/>
      <c r="G200" s="117">
        <v>10</v>
      </c>
      <c r="H200" s="135">
        <v>7</v>
      </c>
      <c r="I200" s="135"/>
      <c r="J200" s="136">
        <v>9</v>
      </c>
      <c r="K200" s="137"/>
      <c r="L200" s="121">
        <v>7.5</v>
      </c>
      <c r="M200" s="103"/>
      <c r="N200" s="109">
        <f t="shared" si="10"/>
        <v>8</v>
      </c>
      <c r="O200" s="104">
        <f t="shared" si="11"/>
      </c>
    </row>
    <row r="201" spans="1:15" ht="16.5" hidden="1">
      <c r="A201" s="2">
        <v>35</v>
      </c>
      <c r="B201" s="80" t="str">
        <f t="shared" si="12"/>
        <v>TLCD-154-K4</v>
      </c>
      <c r="C201" s="80" t="str">
        <f t="shared" si="12"/>
        <v>Ngô Thị Thanh</v>
      </c>
      <c r="D201" s="80" t="str">
        <f t="shared" si="12"/>
        <v>Mai</v>
      </c>
      <c r="E201" s="80" t="str">
        <f t="shared" si="12"/>
        <v>02/10/1991</v>
      </c>
      <c r="F201" s="80"/>
      <c r="G201" s="117">
        <v>9</v>
      </c>
      <c r="H201" s="135">
        <v>6</v>
      </c>
      <c r="I201" s="135"/>
      <c r="J201" s="136">
        <v>8</v>
      </c>
      <c r="K201" s="137"/>
      <c r="L201" s="121">
        <v>7.5</v>
      </c>
      <c r="M201" s="103"/>
      <c r="N201" s="109">
        <f t="shared" si="10"/>
        <v>7.6</v>
      </c>
      <c r="O201" s="104">
        <f t="shared" si="11"/>
      </c>
    </row>
    <row r="202" spans="1:15" ht="16.5" hidden="1">
      <c r="A202" s="2">
        <v>36</v>
      </c>
      <c r="B202" s="80" t="str">
        <f t="shared" si="12"/>
        <v>TLCD-155-K4</v>
      </c>
      <c r="C202" s="80" t="str">
        <f t="shared" si="12"/>
        <v>Hoàng Thị Hồng</v>
      </c>
      <c r="D202" s="80" t="str">
        <f t="shared" si="12"/>
        <v>Nga</v>
      </c>
      <c r="E202" s="80" t="str">
        <f t="shared" si="12"/>
        <v>20/11/1992</v>
      </c>
      <c r="F202" s="80"/>
      <c r="G202" s="117">
        <v>10</v>
      </c>
      <c r="H202" s="135">
        <v>6</v>
      </c>
      <c r="I202" s="135"/>
      <c r="J202" s="136">
        <v>9</v>
      </c>
      <c r="K202" s="137"/>
      <c r="L202" s="121">
        <v>8.5</v>
      </c>
      <c r="M202" s="103"/>
      <c r="N202" s="109">
        <f t="shared" si="10"/>
        <v>8.5</v>
      </c>
      <c r="O202" s="104">
        <f t="shared" si="11"/>
      </c>
    </row>
    <row r="203" spans="1:15" ht="16.5" hidden="1">
      <c r="A203" s="2">
        <v>37</v>
      </c>
      <c r="B203" s="80" t="str">
        <f t="shared" si="12"/>
        <v>TLCD-156-K4</v>
      </c>
      <c r="C203" s="80" t="str">
        <f t="shared" si="12"/>
        <v>Hồ Thị Kim</v>
      </c>
      <c r="D203" s="80" t="str">
        <f t="shared" si="12"/>
        <v>Oanh</v>
      </c>
      <c r="E203" s="80" t="str">
        <f t="shared" si="12"/>
        <v>24/12/1989</v>
      </c>
      <c r="F203" s="80"/>
      <c r="G203" s="117">
        <v>9</v>
      </c>
      <c r="H203" s="135">
        <v>6</v>
      </c>
      <c r="I203" s="135"/>
      <c r="J203" s="136">
        <v>8</v>
      </c>
      <c r="K203" s="137"/>
      <c r="L203" s="121">
        <v>8.5</v>
      </c>
      <c r="M203" s="103"/>
      <c r="N203" s="109">
        <f t="shared" si="10"/>
        <v>8.2</v>
      </c>
      <c r="O203" s="104">
        <f t="shared" si="11"/>
      </c>
    </row>
    <row r="204" spans="1:15" ht="16.5" hidden="1">
      <c r="A204" s="2">
        <v>38</v>
      </c>
      <c r="B204" s="80" t="str">
        <f t="shared" si="12"/>
        <v>TLCD-157-K4</v>
      </c>
      <c r="C204" s="80" t="str">
        <f t="shared" si="12"/>
        <v>Võ Thị</v>
      </c>
      <c r="D204" s="80" t="str">
        <f t="shared" si="12"/>
        <v>Quyên</v>
      </c>
      <c r="E204" s="80" t="str">
        <f t="shared" si="12"/>
        <v>30/09/1991</v>
      </c>
      <c r="F204" s="80"/>
      <c r="G204" s="117">
        <v>9</v>
      </c>
      <c r="H204" s="135">
        <v>8</v>
      </c>
      <c r="I204" s="135"/>
      <c r="J204" s="136">
        <v>8</v>
      </c>
      <c r="K204" s="137"/>
      <c r="L204" s="121">
        <v>6.5</v>
      </c>
      <c r="M204" s="103"/>
      <c r="N204" s="109">
        <f t="shared" si="10"/>
        <v>7.2</v>
      </c>
      <c r="O204" s="104">
        <f t="shared" si="11"/>
      </c>
    </row>
    <row r="205" spans="1:15" ht="16.5" hidden="1">
      <c r="A205" s="2">
        <v>39</v>
      </c>
      <c r="B205" s="80" t="str">
        <f t="shared" si="12"/>
        <v>TLCD-158-K4</v>
      </c>
      <c r="C205" s="80" t="str">
        <f t="shared" si="12"/>
        <v>Trương Văn</v>
      </c>
      <c r="D205" s="80" t="str">
        <f t="shared" si="12"/>
        <v>Sang</v>
      </c>
      <c r="E205" s="80" t="str">
        <f t="shared" si="12"/>
        <v>10/03/1991</v>
      </c>
      <c r="F205" s="80"/>
      <c r="G205" s="117">
        <v>10</v>
      </c>
      <c r="H205" s="135">
        <v>8</v>
      </c>
      <c r="I205" s="135"/>
      <c r="J205" s="136">
        <v>9</v>
      </c>
      <c r="K205" s="137"/>
      <c r="L205" s="121">
        <v>7.5</v>
      </c>
      <c r="M205" s="103"/>
      <c r="N205" s="109">
        <f t="shared" si="10"/>
        <v>8.1</v>
      </c>
      <c r="O205" s="104">
        <f t="shared" si="11"/>
      </c>
    </row>
    <row r="206" spans="1:15" ht="16.5" hidden="1">
      <c r="A206" s="2">
        <v>40</v>
      </c>
      <c r="B206" s="80" t="str">
        <f t="shared" si="12"/>
        <v>TLCD-159-K4</v>
      </c>
      <c r="C206" s="80" t="str">
        <f t="shared" si="12"/>
        <v>Lý Quang</v>
      </c>
      <c r="D206" s="80" t="str">
        <f t="shared" si="12"/>
        <v>Tiên</v>
      </c>
      <c r="E206" s="80" t="str">
        <f t="shared" si="12"/>
        <v>18/03/1992</v>
      </c>
      <c r="F206" s="80"/>
      <c r="G206" s="117">
        <v>9</v>
      </c>
      <c r="H206" s="135">
        <v>6</v>
      </c>
      <c r="I206" s="135"/>
      <c r="J206" s="136">
        <v>8</v>
      </c>
      <c r="K206" s="137"/>
      <c r="L206" s="121">
        <v>8</v>
      </c>
      <c r="M206" s="103"/>
      <c r="N206" s="109">
        <f t="shared" si="10"/>
        <v>7.9</v>
      </c>
      <c r="O206" s="104">
        <f t="shared" si="11"/>
      </c>
    </row>
    <row r="207" spans="1:15" ht="16.5" hidden="1">
      <c r="A207" s="2">
        <v>41</v>
      </c>
      <c r="B207" s="80" t="str">
        <f aca="true" t="shared" si="13" ref="B207:E209">B110</f>
        <v>TLCD-160-K4</v>
      </c>
      <c r="C207" s="80" t="str">
        <f t="shared" si="13"/>
        <v>Phan Tuấn</v>
      </c>
      <c r="D207" s="80" t="str">
        <f t="shared" si="13"/>
        <v>Vũ</v>
      </c>
      <c r="E207" s="80" t="str">
        <f t="shared" si="13"/>
        <v>30/08/1992</v>
      </c>
      <c r="F207" s="80"/>
      <c r="G207" s="138">
        <v>8</v>
      </c>
      <c r="H207" s="139">
        <v>6</v>
      </c>
      <c r="I207" s="139"/>
      <c r="J207" s="140">
        <v>8</v>
      </c>
      <c r="K207" s="141"/>
      <c r="L207" s="142">
        <v>8</v>
      </c>
      <c r="M207" s="103"/>
      <c r="N207" s="109">
        <f t="shared" si="10"/>
        <v>7.8</v>
      </c>
      <c r="O207" s="104">
        <f t="shared" si="11"/>
      </c>
    </row>
    <row r="208" spans="1:15" ht="16.5" hidden="1">
      <c r="A208" s="2">
        <v>42</v>
      </c>
      <c r="B208" s="80" t="str">
        <f t="shared" si="13"/>
        <v>TLCD-161-K4</v>
      </c>
      <c r="C208" s="80" t="str">
        <f t="shared" si="13"/>
        <v>Nguyễn Thị</v>
      </c>
      <c r="D208" s="80" t="str">
        <f t="shared" si="13"/>
        <v>Loan</v>
      </c>
      <c r="E208" s="80" t="str">
        <f t="shared" si="13"/>
        <v>01/11/1991</v>
      </c>
      <c r="F208" s="80"/>
      <c r="G208" s="138">
        <v>9</v>
      </c>
      <c r="H208" s="139">
        <v>7</v>
      </c>
      <c r="I208" s="139"/>
      <c r="J208" s="140">
        <v>9</v>
      </c>
      <c r="K208" s="141"/>
      <c r="L208" s="142">
        <v>7.5</v>
      </c>
      <c r="M208" s="103"/>
      <c r="N208" s="109">
        <f t="shared" si="10"/>
        <v>7.9</v>
      </c>
      <c r="O208" s="104">
        <f t="shared" si="11"/>
      </c>
    </row>
    <row r="209" spans="1:15" ht="16.5" hidden="1">
      <c r="A209" s="2">
        <v>43</v>
      </c>
      <c r="B209" s="80" t="str">
        <f t="shared" si="13"/>
        <v>TLCD-162-K4</v>
      </c>
      <c r="C209" s="80" t="str">
        <f t="shared" si="13"/>
        <v>Nguyễn Thị Hà</v>
      </c>
      <c r="D209" s="80" t="str">
        <f t="shared" si="13"/>
        <v>My</v>
      </c>
      <c r="E209" s="80" t="str">
        <f t="shared" si="13"/>
        <v>10/10/1986</v>
      </c>
      <c r="F209" s="80"/>
      <c r="G209" s="138">
        <v>9</v>
      </c>
      <c r="H209" s="139">
        <v>7</v>
      </c>
      <c r="I209" s="139"/>
      <c r="J209" s="140">
        <v>8</v>
      </c>
      <c r="K209" s="141"/>
      <c r="L209" s="142">
        <v>8</v>
      </c>
      <c r="M209" s="103"/>
      <c r="N209" s="109">
        <f t="shared" si="10"/>
        <v>8</v>
      </c>
      <c r="O209" s="104">
        <f t="shared" si="11"/>
      </c>
    </row>
    <row r="210" ht="15.75" hidden="1"/>
    <row r="211" ht="15.75" hidden="1"/>
    <row r="212" ht="15.75" hidden="1"/>
    <row r="213" ht="15.75" hidden="1">
      <c r="A213" s="6" t="str">
        <f>C52</f>
        <v>Kế toán ngân hàng thương mại</v>
      </c>
    </row>
    <row r="214" spans="1:15" ht="63.75" customHeight="1" hidden="1">
      <c r="A214" s="154" t="s">
        <v>2</v>
      </c>
      <c r="B214" s="87" t="s">
        <v>42</v>
      </c>
      <c r="C214" s="91" t="s">
        <v>3</v>
      </c>
      <c r="D214" s="92"/>
      <c r="E214" s="89" t="s">
        <v>4</v>
      </c>
      <c r="F214" s="89" t="s">
        <v>5</v>
      </c>
      <c r="G214" s="4" t="s">
        <v>6</v>
      </c>
      <c r="H214" s="4" t="s">
        <v>7</v>
      </c>
      <c r="I214" s="4"/>
      <c r="J214" s="4" t="s">
        <v>8</v>
      </c>
      <c r="K214" s="4"/>
      <c r="L214" s="99" t="s">
        <v>9</v>
      </c>
      <c r="M214" s="100"/>
      <c r="N214" s="87" t="s">
        <v>10</v>
      </c>
      <c r="O214" s="87" t="s">
        <v>11</v>
      </c>
    </row>
    <row r="215" spans="1:15" ht="15.75" hidden="1">
      <c r="A215" s="155"/>
      <c r="B215" s="90"/>
      <c r="C215" s="93"/>
      <c r="D215" s="94"/>
      <c r="E215" s="90"/>
      <c r="F215" s="90"/>
      <c r="G215" s="4"/>
      <c r="H215" s="3" t="s">
        <v>12</v>
      </c>
      <c r="I215" s="3" t="s">
        <v>13</v>
      </c>
      <c r="J215" s="3" t="s">
        <v>12</v>
      </c>
      <c r="K215" s="3" t="s">
        <v>13</v>
      </c>
      <c r="L215" s="78" t="s">
        <v>40</v>
      </c>
      <c r="M215" s="4" t="s">
        <v>41</v>
      </c>
      <c r="N215" s="97"/>
      <c r="O215" s="97"/>
    </row>
    <row r="216" spans="1:15" ht="15.75" hidden="1">
      <c r="A216" s="156"/>
      <c r="B216" s="88"/>
      <c r="C216" s="95"/>
      <c r="D216" s="96"/>
      <c r="E216" s="88"/>
      <c r="F216" s="88"/>
      <c r="G216" s="4"/>
      <c r="H216" s="3"/>
      <c r="I216" s="3"/>
      <c r="J216" s="3"/>
      <c r="K216" s="3"/>
      <c r="L216" s="4"/>
      <c r="M216" s="4"/>
      <c r="N216" s="98"/>
      <c r="O216" s="98"/>
    </row>
    <row r="217" spans="1:15" ht="16.5" hidden="1">
      <c r="A217" s="2">
        <v>1</v>
      </c>
      <c r="B217" s="80" t="str">
        <f aca="true" t="shared" si="14" ref="B217:E236">B70</f>
        <v>TLCD-120-K4</v>
      </c>
      <c r="C217" s="80" t="str">
        <f t="shared" si="14"/>
        <v>Trang</v>
      </c>
      <c r="D217" s="80" t="str">
        <f t="shared" si="14"/>
        <v>Đài</v>
      </c>
      <c r="E217" s="80" t="str">
        <f t="shared" si="14"/>
        <v>17/10/1993</v>
      </c>
      <c r="F217" s="80"/>
      <c r="G217" s="80">
        <v>9</v>
      </c>
      <c r="H217" s="117">
        <v>8</v>
      </c>
      <c r="I217" s="135"/>
      <c r="J217" s="135">
        <v>8</v>
      </c>
      <c r="K217" s="137"/>
      <c r="L217" s="121">
        <v>6</v>
      </c>
      <c r="M217" s="79"/>
      <c r="N217" s="109">
        <f>ROUND(ROUND(((IF(K217&lt;&gt;"",J217*2+K217*2,J217*2)+IF(H217&lt;&gt;"",H217,0))/(IF(K217&lt;&gt;"",4,2)+IF(H217&lt;&gt;"",1,0))*3+G217)/4,2)*0.4+IF(M217&lt;&gt;"",M217,L217)*0.6,1)</f>
        <v>6.9</v>
      </c>
      <c r="O217" s="104">
        <f>IF(AND(N217&lt;5,MAX(G217:K217)=0),"Học lại",IF(N217&lt;5," Thi lại",""))</f>
      </c>
    </row>
    <row r="218" spans="1:15" ht="16.5" hidden="1">
      <c r="A218" s="2">
        <v>2</v>
      </c>
      <c r="B218" s="80" t="str">
        <f t="shared" si="14"/>
        <v>TLCD-121-K4</v>
      </c>
      <c r="C218" s="80" t="str">
        <f t="shared" si="14"/>
        <v>Trần Thị Mỹ </v>
      </c>
      <c r="D218" s="80" t="str">
        <f t="shared" si="14"/>
        <v>Dung</v>
      </c>
      <c r="E218" s="80" t="str">
        <f t="shared" si="14"/>
        <v>25/04/1994</v>
      </c>
      <c r="F218" s="80"/>
      <c r="G218" s="80">
        <v>9</v>
      </c>
      <c r="H218" s="117">
        <v>8</v>
      </c>
      <c r="I218" s="135"/>
      <c r="J218" s="135">
        <v>8</v>
      </c>
      <c r="K218" s="137"/>
      <c r="L218" s="121">
        <v>7</v>
      </c>
      <c r="M218" s="79"/>
      <c r="N218" s="109">
        <f aca="true" t="shared" si="15" ref="N218:N259">ROUND(ROUND(((IF(K218&lt;&gt;"",J218*2+K218*2,J218*2)+IF(H218&lt;&gt;"",H218,0))/(IF(K218&lt;&gt;"",4,2)+IF(H218&lt;&gt;"",1,0))*3+G218)/4,2)*0.4+IF(M218&lt;&gt;"",M218,L218)*0.6,1)</f>
        <v>7.5</v>
      </c>
      <c r="O218" s="104">
        <f aca="true" t="shared" si="16" ref="O218:O259">IF(AND(N218&lt;5,MAX(G218:K218)=0),"Học lại",IF(N218&lt;5," Thi lại",""))</f>
      </c>
    </row>
    <row r="219" spans="1:15" ht="16.5" hidden="1">
      <c r="A219" s="2">
        <v>3</v>
      </c>
      <c r="B219" s="80" t="str">
        <f t="shared" si="14"/>
        <v>TLCD-122-K4</v>
      </c>
      <c r="C219" s="80" t="str">
        <f t="shared" si="14"/>
        <v>Vũ Thị </v>
      </c>
      <c r="D219" s="80" t="str">
        <f t="shared" si="14"/>
        <v>Dung</v>
      </c>
      <c r="E219" s="80" t="str">
        <f t="shared" si="14"/>
        <v>12/04/1984</v>
      </c>
      <c r="F219" s="80"/>
      <c r="G219" s="80">
        <v>10</v>
      </c>
      <c r="H219" s="117">
        <v>8</v>
      </c>
      <c r="I219" s="135"/>
      <c r="J219" s="135">
        <v>8</v>
      </c>
      <c r="K219" s="137"/>
      <c r="L219" s="121">
        <v>8</v>
      </c>
      <c r="M219" s="79"/>
      <c r="N219" s="109">
        <f t="shared" si="15"/>
        <v>8.2</v>
      </c>
      <c r="O219" s="104">
        <f t="shared" si="16"/>
      </c>
    </row>
    <row r="220" spans="1:15" ht="16.5" hidden="1">
      <c r="A220" s="2">
        <v>4</v>
      </c>
      <c r="B220" s="80" t="str">
        <f t="shared" si="14"/>
        <v>TLCD-123-K4</v>
      </c>
      <c r="C220" s="80" t="str">
        <f t="shared" si="14"/>
        <v>Nguyễn Thị Ngọc</v>
      </c>
      <c r="D220" s="80" t="str">
        <f t="shared" si="14"/>
        <v>Hà</v>
      </c>
      <c r="E220" s="80" t="str">
        <f t="shared" si="14"/>
        <v>11/09/1994</v>
      </c>
      <c r="F220" s="80"/>
      <c r="G220" s="80">
        <v>10</v>
      </c>
      <c r="H220" s="117">
        <v>8</v>
      </c>
      <c r="I220" s="135"/>
      <c r="J220" s="135">
        <v>8</v>
      </c>
      <c r="K220" s="137"/>
      <c r="L220" s="121">
        <v>8</v>
      </c>
      <c r="M220" s="79"/>
      <c r="N220" s="109">
        <f t="shared" si="15"/>
        <v>8.2</v>
      </c>
      <c r="O220" s="104">
        <f t="shared" si="16"/>
      </c>
    </row>
    <row r="221" spans="1:15" ht="16.5" hidden="1">
      <c r="A221" s="2">
        <v>5</v>
      </c>
      <c r="B221" s="80" t="str">
        <f t="shared" si="14"/>
        <v>TLCD-124-K4</v>
      </c>
      <c r="C221" s="80" t="str">
        <f t="shared" si="14"/>
        <v>Bùi Thị Cẩm </v>
      </c>
      <c r="D221" s="80" t="str">
        <f t="shared" si="14"/>
        <v>Hà</v>
      </c>
      <c r="E221" s="80" t="str">
        <f t="shared" si="14"/>
        <v>06/01/1986</v>
      </c>
      <c r="F221" s="80"/>
      <c r="G221" s="80">
        <v>10</v>
      </c>
      <c r="H221" s="117">
        <v>8</v>
      </c>
      <c r="I221" s="135"/>
      <c r="J221" s="135">
        <v>8</v>
      </c>
      <c r="K221" s="137"/>
      <c r="L221" s="121">
        <v>7</v>
      </c>
      <c r="M221" s="79"/>
      <c r="N221" s="109">
        <f t="shared" si="15"/>
        <v>7.6</v>
      </c>
      <c r="O221" s="104">
        <f t="shared" si="16"/>
      </c>
    </row>
    <row r="222" spans="1:15" ht="16.5" hidden="1">
      <c r="A222" s="2">
        <v>6</v>
      </c>
      <c r="B222" s="80" t="str">
        <f t="shared" si="14"/>
        <v>TLCD-125-K4</v>
      </c>
      <c r="C222" s="80" t="str">
        <f t="shared" si="14"/>
        <v>Trần Thị </v>
      </c>
      <c r="D222" s="80" t="str">
        <f t="shared" si="14"/>
        <v>Hằng</v>
      </c>
      <c r="E222" s="80" t="str">
        <f t="shared" si="14"/>
        <v>27/11/1993</v>
      </c>
      <c r="F222" s="80"/>
      <c r="G222" s="80">
        <v>9</v>
      </c>
      <c r="H222" s="117">
        <v>8</v>
      </c>
      <c r="I222" s="135"/>
      <c r="J222" s="135">
        <v>8</v>
      </c>
      <c r="K222" s="137"/>
      <c r="L222" s="121">
        <v>7</v>
      </c>
      <c r="M222" s="79"/>
      <c r="N222" s="109">
        <f t="shared" si="15"/>
        <v>7.5</v>
      </c>
      <c r="O222" s="104">
        <f t="shared" si="16"/>
      </c>
    </row>
    <row r="223" spans="1:15" ht="16.5" hidden="1">
      <c r="A223" s="2">
        <v>7</v>
      </c>
      <c r="B223" s="80" t="str">
        <f t="shared" si="14"/>
        <v>TLCD-126-K4</v>
      </c>
      <c r="C223" s="80" t="str">
        <f t="shared" si="14"/>
        <v>Lê Thị Thúy</v>
      </c>
      <c r="D223" s="80" t="str">
        <f t="shared" si="14"/>
        <v>Hằng</v>
      </c>
      <c r="E223" s="80" t="str">
        <f t="shared" si="14"/>
        <v>16/08/1993</v>
      </c>
      <c r="F223" s="80"/>
      <c r="G223" s="80">
        <v>10</v>
      </c>
      <c r="H223" s="117">
        <v>8</v>
      </c>
      <c r="I223" s="135"/>
      <c r="J223" s="135">
        <v>8</v>
      </c>
      <c r="K223" s="137"/>
      <c r="L223" s="121">
        <v>7.5</v>
      </c>
      <c r="M223" s="79"/>
      <c r="N223" s="109">
        <f t="shared" si="15"/>
        <v>7.9</v>
      </c>
      <c r="O223" s="104">
        <f t="shared" si="16"/>
      </c>
    </row>
    <row r="224" spans="1:15" ht="16.5" hidden="1">
      <c r="A224" s="2">
        <v>8</v>
      </c>
      <c r="B224" s="80" t="str">
        <f t="shared" si="14"/>
        <v>TLCD-127-K4</v>
      </c>
      <c r="C224" s="80" t="str">
        <f t="shared" si="14"/>
        <v>Đoàn Thị </v>
      </c>
      <c r="D224" s="80" t="str">
        <f t="shared" si="14"/>
        <v>Hảo</v>
      </c>
      <c r="E224" s="80" t="str">
        <f t="shared" si="14"/>
        <v>28/12/1991</v>
      </c>
      <c r="F224" s="80"/>
      <c r="G224" s="80">
        <v>10</v>
      </c>
      <c r="H224" s="117">
        <v>8</v>
      </c>
      <c r="I224" s="135"/>
      <c r="J224" s="135">
        <v>8</v>
      </c>
      <c r="K224" s="137"/>
      <c r="L224" s="121">
        <v>8</v>
      </c>
      <c r="M224" s="79"/>
      <c r="N224" s="109">
        <f t="shared" si="15"/>
        <v>8.2</v>
      </c>
      <c r="O224" s="104">
        <f t="shared" si="16"/>
      </c>
    </row>
    <row r="225" spans="1:15" ht="16.5" hidden="1">
      <c r="A225" s="2">
        <v>9</v>
      </c>
      <c r="B225" s="80" t="str">
        <f t="shared" si="14"/>
        <v>TLCD-128-K4</v>
      </c>
      <c r="C225" s="80" t="str">
        <f t="shared" si="14"/>
        <v>Vũ Ngọc</v>
      </c>
      <c r="D225" s="80" t="str">
        <f t="shared" si="14"/>
        <v>Liên</v>
      </c>
      <c r="E225" s="80" t="str">
        <f t="shared" si="14"/>
        <v>01/08/1991</v>
      </c>
      <c r="F225" s="80"/>
      <c r="G225" s="80">
        <v>10</v>
      </c>
      <c r="H225" s="117">
        <v>8</v>
      </c>
      <c r="I225" s="135"/>
      <c r="J225" s="135">
        <v>7</v>
      </c>
      <c r="K225" s="137"/>
      <c r="L225" s="121">
        <v>5</v>
      </c>
      <c r="M225" s="79"/>
      <c r="N225" s="109">
        <f t="shared" si="15"/>
        <v>6.2</v>
      </c>
      <c r="O225" s="104">
        <f t="shared" si="16"/>
      </c>
    </row>
    <row r="226" spans="1:15" ht="16.5" hidden="1">
      <c r="A226" s="2">
        <v>10</v>
      </c>
      <c r="B226" s="80" t="str">
        <f t="shared" si="14"/>
        <v>TLCD-129-K4</v>
      </c>
      <c r="C226" s="80" t="str">
        <f t="shared" si="14"/>
        <v>Trần Thị  </v>
      </c>
      <c r="D226" s="80" t="str">
        <f t="shared" si="14"/>
        <v>Lý</v>
      </c>
      <c r="E226" s="80" t="str">
        <f t="shared" si="14"/>
        <v>16/10/1994</v>
      </c>
      <c r="F226" s="80"/>
      <c r="G226" s="80">
        <v>9</v>
      </c>
      <c r="H226" s="117">
        <v>8</v>
      </c>
      <c r="I226" s="135"/>
      <c r="J226" s="135">
        <v>8</v>
      </c>
      <c r="K226" s="137"/>
      <c r="L226" s="121">
        <v>7</v>
      </c>
      <c r="M226" s="79"/>
      <c r="N226" s="109">
        <f t="shared" si="15"/>
        <v>7.5</v>
      </c>
      <c r="O226" s="104">
        <f t="shared" si="16"/>
      </c>
    </row>
    <row r="227" spans="1:15" ht="16.5" hidden="1">
      <c r="A227" s="2">
        <v>11</v>
      </c>
      <c r="B227" s="80" t="str">
        <f t="shared" si="14"/>
        <v>TLCD-130-K4</v>
      </c>
      <c r="C227" s="80" t="str">
        <f t="shared" si="14"/>
        <v>Chung Nhật</v>
      </c>
      <c r="D227" s="80" t="str">
        <f t="shared" si="14"/>
        <v>Nam</v>
      </c>
      <c r="E227" s="80" t="str">
        <f t="shared" si="14"/>
        <v>13/02/1992</v>
      </c>
      <c r="F227" s="80"/>
      <c r="G227" s="80">
        <v>8</v>
      </c>
      <c r="H227" s="117">
        <v>8</v>
      </c>
      <c r="I227" s="135"/>
      <c r="J227" s="135">
        <v>7</v>
      </c>
      <c r="K227" s="137"/>
      <c r="L227" s="121">
        <v>6.5</v>
      </c>
      <c r="M227" s="79"/>
      <c r="N227" s="109">
        <f t="shared" si="15"/>
        <v>6.9</v>
      </c>
      <c r="O227" s="104">
        <f t="shared" si="16"/>
      </c>
    </row>
    <row r="228" spans="1:15" ht="16.5" hidden="1">
      <c r="A228" s="2">
        <v>12</v>
      </c>
      <c r="B228" s="80" t="str">
        <f t="shared" si="14"/>
        <v>TLCD-131-K4</v>
      </c>
      <c r="C228" s="80" t="str">
        <f t="shared" si="14"/>
        <v>Bùi Thị Tuyết</v>
      </c>
      <c r="D228" s="80" t="str">
        <f t="shared" si="14"/>
        <v>Ngân</v>
      </c>
      <c r="E228" s="80" t="str">
        <f t="shared" si="14"/>
        <v>03/11/1992</v>
      </c>
      <c r="F228" s="80"/>
      <c r="G228" s="80">
        <v>9</v>
      </c>
      <c r="H228" s="117">
        <v>8</v>
      </c>
      <c r="I228" s="135"/>
      <c r="J228" s="135">
        <v>7</v>
      </c>
      <c r="K228" s="137"/>
      <c r="L228" s="121">
        <v>7.5</v>
      </c>
      <c r="M228" s="79"/>
      <c r="N228" s="109">
        <f t="shared" si="15"/>
        <v>7.6</v>
      </c>
      <c r="O228" s="104">
        <f t="shared" si="16"/>
      </c>
    </row>
    <row r="229" spans="1:15" ht="16.5" hidden="1">
      <c r="A229" s="2">
        <v>13</v>
      </c>
      <c r="B229" s="80" t="str">
        <f t="shared" si="14"/>
        <v>TLCD-132-K4</v>
      </c>
      <c r="C229" s="80" t="str">
        <f t="shared" si="14"/>
        <v>Đào Thị</v>
      </c>
      <c r="D229" s="80" t="str">
        <f t="shared" si="14"/>
        <v>Ngần</v>
      </c>
      <c r="E229" s="80" t="str">
        <f t="shared" si="14"/>
        <v>25/01/1992</v>
      </c>
      <c r="F229" s="80"/>
      <c r="G229" s="80">
        <v>10</v>
      </c>
      <c r="H229" s="117">
        <v>8</v>
      </c>
      <c r="I229" s="135"/>
      <c r="J229" s="135">
        <v>8</v>
      </c>
      <c r="K229" s="137"/>
      <c r="L229" s="121">
        <v>7.5</v>
      </c>
      <c r="M229" s="79"/>
      <c r="N229" s="109">
        <f t="shared" si="15"/>
        <v>7.9</v>
      </c>
      <c r="O229" s="104">
        <f t="shared" si="16"/>
      </c>
    </row>
    <row r="230" spans="1:15" ht="16.5" hidden="1">
      <c r="A230" s="2">
        <v>14</v>
      </c>
      <c r="B230" s="80" t="str">
        <f t="shared" si="14"/>
        <v>TLCD-133-K4</v>
      </c>
      <c r="C230" s="80" t="str">
        <f t="shared" si="14"/>
        <v>Lê Thị </v>
      </c>
      <c r="D230" s="80" t="str">
        <f t="shared" si="14"/>
        <v>Ngoan</v>
      </c>
      <c r="E230" s="80" t="str">
        <f t="shared" si="14"/>
        <v>05/01/1986</v>
      </c>
      <c r="F230" s="80"/>
      <c r="G230" s="80">
        <v>10</v>
      </c>
      <c r="H230" s="117">
        <v>8</v>
      </c>
      <c r="I230" s="135"/>
      <c r="J230" s="135">
        <v>8</v>
      </c>
      <c r="K230" s="137"/>
      <c r="L230" s="121">
        <v>7.5</v>
      </c>
      <c r="M230" s="79"/>
      <c r="N230" s="109">
        <f t="shared" si="15"/>
        <v>7.9</v>
      </c>
      <c r="O230" s="104">
        <f t="shared" si="16"/>
      </c>
    </row>
    <row r="231" spans="1:15" ht="16.5" hidden="1">
      <c r="A231" s="2">
        <v>15</v>
      </c>
      <c r="B231" s="80" t="str">
        <f t="shared" si="14"/>
        <v>TLCD-134-K4</v>
      </c>
      <c r="C231" s="80" t="str">
        <f t="shared" si="14"/>
        <v>Nguyễn Thị Ánh</v>
      </c>
      <c r="D231" s="80" t="str">
        <f t="shared" si="14"/>
        <v>Nguyệt</v>
      </c>
      <c r="E231" s="80" t="str">
        <f t="shared" si="14"/>
        <v>04/09/1993</v>
      </c>
      <c r="F231" s="80"/>
      <c r="G231" s="80">
        <v>8</v>
      </c>
      <c r="H231" s="117">
        <v>8</v>
      </c>
      <c r="I231" s="135"/>
      <c r="J231" s="135">
        <v>7</v>
      </c>
      <c r="K231" s="137"/>
      <c r="L231" s="121">
        <v>7</v>
      </c>
      <c r="M231" s="79"/>
      <c r="N231" s="109">
        <f t="shared" si="15"/>
        <v>7.2</v>
      </c>
      <c r="O231" s="104">
        <f t="shared" si="16"/>
      </c>
    </row>
    <row r="232" spans="1:15" ht="16.5" hidden="1">
      <c r="A232" s="2">
        <v>16</v>
      </c>
      <c r="B232" s="80" t="str">
        <f t="shared" si="14"/>
        <v>TLCD-135-K4</v>
      </c>
      <c r="C232" s="80" t="str">
        <f t="shared" si="14"/>
        <v>Nguyễn Thị Yến</v>
      </c>
      <c r="D232" s="80" t="str">
        <f t="shared" si="14"/>
        <v>Nhi</v>
      </c>
      <c r="E232" s="80" t="str">
        <f t="shared" si="14"/>
        <v>13/08/1994</v>
      </c>
      <c r="F232" s="80"/>
      <c r="G232" s="80">
        <v>9</v>
      </c>
      <c r="H232" s="117">
        <v>8</v>
      </c>
      <c r="I232" s="135"/>
      <c r="J232" s="135">
        <v>8</v>
      </c>
      <c r="K232" s="137"/>
      <c r="L232" s="121">
        <v>6.5</v>
      </c>
      <c r="M232" s="79"/>
      <c r="N232" s="109">
        <f t="shared" si="15"/>
        <v>7.2</v>
      </c>
      <c r="O232" s="104">
        <f t="shared" si="16"/>
      </c>
    </row>
    <row r="233" spans="1:15" ht="16.5" hidden="1">
      <c r="A233" s="2">
        <v>17</v>
      </c>
      <c r="B233" s="80" t="str">
        <f t="shared" si="14"/>
        <v>TLCD-136-K4</v>
      </c>
      <c r="C233" s="80" t="str">
        <f t="shared" si="14"/>
        <v>Nguyễn Trần Vũ</v>
      </c>
      <c r="D233" s="80" t="str">
        <f t="shared" si="14"/>
        <v>Nhi</v>
      </c>
      <c r="E233" s="80" t="str">
        <f t="shared" si="14"/>
        <v>16/02/1989</v>
      </c>
      <c r="F233" s="80"/>
      <c r="G233" s="80">
        <v>8</v>
      </c>
      <c r="H233" s="117">
        <v>8</v>
      </c>
      <c r="I233" s="135"/>
      <c r="J233" s="135">
        <v>7</v>
      </c>
      <c r="K233" s="137"/>
      <c r="L233" s="121">
        <v>6</v>
      </c>
      <c r="M233" s="79"/>
      <c r="N233" s="109">
        <f t="shared" si="15"/>
        <v>6.6</v>
      </c>
      <c r="O233" s="104">
        <f t="shared" si="16"/>
      </c>
    </row>
    <row r="234" spans="1:15" ht="16.5" hidden="1">
      <c r="A234" s="2">
        <v>18</v>
      </c>
      <c r="B234" s="80" t="str">
        <f t="shared" si="14"/>
        <v>TLCD-137-K4</v>
      </c>
      <c r="C234" s="80" t="str">
        <f t="shared" si="14"/>
        <v>Nguyễn Lê Trúc</v>
      </c>
      <c r="D234" s="80" t="str">
        <f t="shared" si="14"/>
        <v>Quỳnh</v>
      </c>
      <c r="E234" s="80" t="str">
        <f t="shared" si="14"/>
        <v>28/10/1991</v>
      </c>
      <c r="F234" s="80"/>
      <c r="G234" s="80">
        <v>10</v>
      </c>
      <c r="H234" s="117">
        <v>8</v>
      </c>
      <c r="I234" s="135"/>
      <c r="J234" s="135">
        <v>8</v>
      </c>
      <c r="K234" s="137"/>
      <c r="L234" s="121">
        <v>8</v>
      </c>
      <c r="M234" s="79"/>
      <c r="N234" s="109">
        <f t="shared" si="15"/>
        <v>8.2</v>
      </c>
      <c r="O234" s="104">
        <f t="shared" si="16"/>
      </c>
    </row>
    <row r="235" spans="1:15" ht="16.5" hidden="1">
      <c r="A235" s="2">
        <v>19</v>
      </c>
      <c r="B235" s="80" t="str">
        <f t="shared" si="14"/>
        <v>TLCD-138-K4</v>
      </c>
      <c r="C235" s="80" t="str">
        <f t="shared" si="14"/>
        <v>Võ Thị Bích</v>
      </c>
      <c r="D235" s="80" t="str">
        <f t="shared" si="14"/>
        <v>Thư</v>
      </c>
      <c r="E235" s="80" t="str">
        <f t="shared" si="14"/>
        <v>30/01/1993</v>
      </c>
      <c r="F235" s="80"/>
      <c r="G235" s="80">
        <v>9</v>
      </c>
      <c r="H235" s="117">
        <v>8</v>
      </c>
      <c r="I235" s="135"/>
      <c r="J235" s="135">
        <v>8</v>
      </c>
      <c r="K235" s="137"/>
      <c r="L235" s="121">
        <v>7</v>
      </c>
      <c r="M235" s="79"/>
      <c r="N235" s="109">
        <f t="shared" si="15"/>
        <v>7.5</v>
      </c>
      <c r="O235" s="104">
        <f t="shared" si="16"/>
      </c>
    </row>
    <row r="236" spans="1:15" ht="16.5" hidden="1">
      <c r="A236" s="2">
        <v>20</v>
      </c>
      <c r="B236" s="80" t="str">
        <f t="shared" si="14"/>
        <v>TLCD-139-K4</v>
      </c>
      <c r="C236" s="80" t="str">
        <f t="shared" si="14"/>
        <v>Nguyễn Thị </v>
      </c>
      <c r="D236" s="80" t="str">
        <f t="shared" si="14"/>
        <v>Thúy</v>
      </c>
      <c r="E236" s="80" t="str">
        <f t="shared" si="14"/>
        <v>15/04/1989</v>
      </c>
      <c r="F236" s="80"/>
      <c r="G236" s="80">
        <v>9</v>
      </c>
      <c r="H236" s="117">
        <v>8</v>
      </c>
      <c r="I236" s="135"/>
      <c r="J236" s="135">
        <v>8</v>
      </c>
      <c r="K236" s="137"/>
      <c r="L236" s="121">
        <v>8</v>
      </c>
      <c r="M236" s="79"/>
      <c r="N236" s="109">
        <f t="shared" si="15"/>
        <v>8.1</v>
      </c>
      <c r="O236" s="104">
        <f t="shared" si="16"/>
      </c>
    </row>
    <row r="237" spans="1:15" ht="16.5" hidden="1">
      <c r="A237" s="2">
        <v>21</v>
      </c>
      <c r="B237" s="80" t="str">
        <f aca="true" t="shared" si="17" ref="B237:E256">B90</f>
        <v>TLCD-140-K4</v>
      </c>
      <c r="C237" s="80" t="str">
        <f t="shared" si="17"/>
        <v>Hoàng Thị Trang Thủy</v>
      </c>
      <c r="D237" s="80" t="str">
        <f t="shared" si="17"/>
        <v>Tiên</v>
      </c>
      <c r="E237" s="80" t="str">
        <f t="shared" si="17"/>
        <v>01/01/1989</v>
      </c>
      <c r="F237" s="80"/>
      <c r="G237" s="80">
        <v>8</v>
      </c>
      <c r="H237" s="117">
        <v>8</v>
      </c>
      <c r="I237" s="135"/>
      <c r="J237" s="135">
        <v>8</v>
      </c>
      <c r="K237" s="137"/>
      <c r="L237" s="121">
        <v>7.5</v>
      </c>
      <c r="M237" s="79"/>
      <c r="N237" s="109">
        <f t="shared" si="15"/>
        <v>7.7</v>
      </c>
      <c r="O237" s="104">
        <f t="shared" si="16"/>
      </c>
    </row>
    <row r="238" spans="1:15" ht="16.5" hidden="1">
      <c r="A238" s="2">
        <v>22</v>
      </c>
      <c r="B238" s="80" t="str">
        <f t="shared" si="17"/>
        <v>TLCD-141-K4</v>
      </c>
      <c r="C238" s="80" t="str">
        <f t="shared" si="17"/>
        <v>Trần Thị Thùy</v>
      </c>
      <c r="D238" s="80" t="str">
        <f t="shared" si="17"/>
        <v>Trang</v>
      </c>
      <c r="E238" s="80" t="str">
        <f t="shared" si="17"/>
        <v>08/10/1993</v>
      </c>
      <c r="F238" s="80"/>
      <c r="G238" s="80">
        <v>9</v>
      </c>
      <c r="H238" s="117">
        <v>8</v>
      </c>
      <c r="I238" s="135"/>
      <c r="J238" s="135">
        <v>8</v>
      </c>
      <c r="K238" s="137"/>
      <c r="L238" s="121">
        <v>8</v>
      </c>
      <c r="M238" s="79"/>
      <c r="N238" s="109">
        <f t="shared" si="15"/>
        <v>8.1</v>
      </c>
      <c r="O238" s="104">
        <f t="shared" si="16"/>
      </c>
    </row>
    <row r="239" spans="1:15" ht="16.5" hidden="1">
      <c r="A239" s="2">
        <v>23</v>
      </c>
      <c r="B239" s="80" t="str">
        <f t="shared" si="17"/>
        <v>TLCD-142-K4</v>
      </c>
      <c r="C239" s="80" t="str">
        <f t="shared" si="17"/>
        <v>Nguyễn Thị Cẩm </v>
      </c>
      <c r="D239" s="80" t="str">
        <f t="shared" si="17"/>
        <v>Vân</v>
      </c>
      <c r="E239" s="80" t="str">
        <f t="shared" si="17"/>
        <v>01/11/1989</v>
      </c>
      <c r="F239" s="80"/>
      <c r="G239" s="80">
        <v>10</v>
      </c>
      <c r="H239" s="117">
        <v>8</v>
      </c>
      <c r="I239" s="135"/>
      <c r="J239" s="135">
        <v>8</v>
      </c>
      <c r="K239" s="137"/>
      <c r="L239" s="121">
        <v>7.5</v>
      </c>
      <c r="M239" s="79"/>
      <c r="N239" s="109">
        <f t="shared" si="15"/>
        <v>7.9</v>
      </c>
      <c r="O239" s="104">
        <f t="shared" si="16"/>
      </c>
    </row>
    <row r="240" spans="1:15" ht="16.5" hidden="1">
      <c r="A240" s="2">
        <v>24</v>
      </c>
      <c r="B240" s="80" t="str">
        <f t="shared" si="17"/>
        <v>TLCD-143-K4</v>
      </c>
      <c r="C240" s="80" t="str">
        <f t="shared" si="17"/>
        <v>Nguyễn Thị </v>
      </c>
      <c r="D240" s="80" t="str">
        <f t="shared" si="17"/>
        <v>Xuân</v>
      </c>
      <c r="E240" s="80" t="str">
        <f t="shared" si="17"/>
        <v>15/05/1991</v>
      </c>
      <c r="F240" s="80"/>
      <c r="G240" s="80">
        <v>10</v>
      </c>
      <c r="H240" s="117">
        <v>8</v>
      </c>
      <c r="I240" s="135"/>
      <c r="J240" s="135">
        <v>8</v>
      </c>
      <c r="K240" s="137"/>
      <c r="L240" s="121">
        <v>8</v>
      </c>
      <c r="M240" s="79"/>
      <c r="N240" s="109">
        <f t="shared" si="15"/>
        <v>8.2</v>
      </c>
      <c r="O240" s="104">
        <f t="shared" si="16"/>
      </c>
    </row>
    <row r="241" spans="1:15" ht="16.5" hidden="1">
      <c r="A241" s="2">
        <v>25</v>
      </c>
      <c r="B241" s="80" t="str">
        <f t="shared" si="17"/>
        <v>TLCD-144-K4</v>
      </c>
      <c r="C241" s="80" t="str">
        <f t="shared" si="17"/>
        <v>Trương Duy Hải</v>
      </c>
      <c r="D241" s="80" t="str">
        <f t="shared" si="17"/>
        <v>Yến</v>
      </c>
      <c r="E241" s="80" t="str">
        <f t="shared" si="17"/>
        <v>06/11/1991</v>
      </c>
      <c r="F241" s="80"/>
      <c r="G241" s="80">
        <v>9</v>
      </c>
      <c r="H241" s="138">
        <v>8</v>
      </c>
      <c r="I241" s="139"/>
      <c r="J241" s="139">
        <v>8</v>
      </c>
      <c r="K241" s="141"/>
      <c r="L241" s="142">
        <v>7</v>
      </c>
      <c r="M241" s="79"/>
      <c r="N241" s="109">
        <f t="shared" si="15"/>
        <v>7.5</v>
      </c>
      <c r="O241" s="104">
        <f t="shared" si="16"/>
      </c>
    </row>
    <row r="242" spans="1:15" ht="16.5" hidden="1">
      <c r="A242" s="2">
        <v>26</v>
      </c>
      <c r="B242" s="80" t="str">
        <f t="shared" si="17"/>
        <v>TLCD-145-K4</v>
      </c>
      <c r="C242" s="80" t="str">
        <f t="shared" si="17"/>
        <v>Vũ Thị Tuyết</v>
      </c>
      <c r="D242" s="80" t="str">
        <f t="shared" si="17"/>
        <v>An</v>
      </c>
      <c r="E242" s="80" t="str">
        <f t="shared" si="17"/>
        <v>12/03/1973</v>
      </c>
      <c r="F242" s="80"/>
      <c r="G242" s="80">
        <v>10</v>
      </c>
      <c r="H242" s="143">
        <v>8</v>
      </c>
      <c r="I242" s="144"/>
      <c r="J242" s="144">
        <v>8</v>
      </c>
      <c r="K242" s="146"/>
      <c r="L242" s="147">
        <v>6.5</v>
      </c>
      <c r="M242" s="79"/>
      <c r="N242" s="109">
        <f t="shared" si="15"/>
        <v>7.3</v>
      </c>
      <c r="O242" s="104">
        <f t="shared" si="16"/>
      </c>
    </row>
    <row r="243" spans="1:15" ht="16.5" hidden="1">
      <c r="A243" s="2">
        <v>27</v>
      </c>
      <c r="B243" s="80" t="str">
        <f t="shared" si="17"/>
        <v>TLCD-146-K4</v>
      </c>
      <c r="C243" s="80" t="str">
        <f t="shared" si="17"/>
        <v>Nguyễn Thị Ngọc</v>
      </c>
      <c r="D243" s="80" t="str">
        <f t="shared" si="17"/>
        <v>Dung</v>
      </c>
      <c r="E243" s="80" t="str">
        <f t="shared" si="17"/>
        <v>12/04/1990</v>
      </c>
      <c r="F243" s="80"/>
      <c r="G243" s="80">
        <v>10</v>
      </c>
      <c r="H243" s="117">
        <v>8</v>
      </c>
      <c r="I243" s="135"/>
      <c r="J243" s="135">
        <v>8</v>
      </c>
      <c r="K243" s="137"/>
      <c r="L243" s="121">
        <v>6.5</v>
      </c>
      <c r="M243" s="79"/>
      <c r="N243" s="109">
        <f t="shared" si="15"/>
        <v>7.3</v>
      </c>
      <c r="O243" s="104">
        <f t="shared" si="16"/>
      </c>
    </row>
    <row r="244" spans="1:15" ht="16.5" hidden="1">
      <c r="A244" s="2">
        <v>28</v>
      </c>
      <c r="B244" s="80" t="str">
        <f t="shared" si="17"/>
        <v>TLCD-147-K4</v>
      </c>
      <c r="C244" s="80" t="str">
        <f t="shared" si="17"/>
        <v>Trần Quốc</v>
      </c>
      <c r="D244" s="80" t="str">
        <f t="shared" si="17"/>
        <v>Dũng</v>
      </c>
      <c r="E244" s="80" t="str">
        <f t="shared" si="17"/>
        <v>03/08/1993</v>
      </c>
      <c r="F244" s="80"/>
      <c r="G244" s="80">
        <v>9</v>
      </c>
      <c r="H244" s="117">
        <v>8</v>
      </c>
      <c r="I244" s="135"/>
      <c r="J244" s="135">
        <v>8</v>
      </c>
      <c r="K244" s="137"/>
      <c r="L244" s="121">
        <v>6</v>
      </c>
      <c r="M244" s="79"/>
      <c r="N244" s="109">
        <f t="shared" si="15"/>
        <v>6.9</v>
      </c>
      <c r="O244" s="104">
        <f t="shared" si="16"/>
      </c>
    </row>
    <row r="245" spans="1:15" ht="16.5" hidden="1">
      <c r="A245" s="2">
        <v>29</v>
      </c>
      <c r="B245" s="80" t="str">
        <f t="shared" si="17"/>
        <v>TLCD-148-K4</v>
      </c>
      <c r="C245" s="80" t="str">
        <f t="shared" si="17"/>
        <v>Hoàng Thị Ngân</v>
      </c>
      <c r="D245" s="80" t="str">
        <f t="shared" si="17"/>
        <v>Hà</v>
      </c>
      <c r="E245" s="80" t="str">
        <f t="shared" si="17"/>
        <v>21/10/1988</v>
      </c>
      <c r="F245" s="80"/>
      <c r="G245" s="80"/>
      <c r="H245" s="117"/>
      <c r="I245" s="135"/>
      <c r="J245" s="135"/>
      <c r="K245" s="137"/>
      <c r="L245" s="121"/>
      <c r="M245" s="79"/>
      <c r="N245" s="109">
        <f t="shared" si="15"/>
        <v>0</v>
      </c>
      <c r="O245" s="104" t="str">
        <f t="shared" si="16"/>
        <v>Học lại</v>
      </c>
    </row>
    <row r="246" spans="1:15" ht="16.5" hidden="1">
      <c r="A246" s="2">
        <v>30</v>
      </c>
      <c r="B246" s="80" t="str">
        <f t="shared" si="17"/>
        <v>TLCD-149-K4</v>
      </c>
      <c r="C246" s="80" t="str">
        <f t="shared" si="17"/>
        <v>Trần Thị Thanh</v>
      </c>
      <c r="D246" s="80" t="str">
        <f t="shared" si="17"/>
        <v>Hoa</v>
      </c>
      <c r="E246" s="80" t="str">
        <f t="shared" si="17"/>
        <v>05/12/1992</v>
      </c>
      <c r="F246" s="80"/>
      <c r="G246" s="80">
        <v>9</v>
      </c>
      <c r="H246" s="117">
        <v>8</v>
      </c>
      <c r="I246" s="135"/>
      <c r="J246" s="135">
        <v>7</v>
      </c>
      <c r="K246" s="137"/>
      <c r="L246" s="121">
        <v>7</v>
      </c>
      <c r="M246" s="79"/>
      <c r="N246" s="109">
        <f t="shared" si="15"/>
        <v>7.3</v>
      </c>
      <c r="O246" s="104">
        <f t="shared" si="16"/>
      </c>
    </row>
    <row r="247" spans="1:15" ht="16.5" hidden="1">
      <c r="A247" s="2">
        <v>31</v>
      </c>
      <c r="B247" s="80" t="str">
        <f t="shared" si="17"/>
        <v>TLCD-150-K4</v>
      </c>
      <c r="C247" s="80" t="str">
        <f t="shared" si="17"/>
        <v>Đặng Thị Thu</v>
      </c>
      <c r="D247" s="80" t="str">
        <f t="shared" si="17"/>
        <v>Hương</v>
      </c>
      <c r="E247" s="80" t="str">
        <f t="shared" si="17"/>
        <v>06/11/1988</v>
      </c>
      <c r="F247" s="80"/>
      <c r="G247" s="80">
        <v>10</v>
      </c>
      <c r="H247" s="117">
        <v>8</v>
      </c>
      <c r="I247" s="135"/>
      <c r="J247" s="135">
        <v>8</v>
      </c>
      <c r="K247" s="137"/>
      <c r="L247" s="121">
        <v>7.5</v>
      </c>
      <c r="M247" s="79"/>
      <c r="N247" s="109">
        <f t="shared" si="15"/>
        <v>7.9</v>
      </c>
      <c r="O247" s="104">
        <f t="shared" si="16"/>
      </c>
    </row>
    <row r="248" spans="1:15" ht="16.5" hidden="1">
      <c r="A248" s="2">
        <v>32</v>
      </c>
      <c r="B248" s="80" t="str">
        <f t="shared" si="17"/>
        <v>TLCD-151-K4</v>
      </c>
      <c r="C248" s="80" t="str">
        <f t="shared" si="17"/>
        <v>Lê Thị Kim</v>
      </c>
      <c r="D248" s="80" t="str">
        <f t="shared" si="17"/>
        <v>Loan</v>
      </c>
      <c r="E248" s="80" t="str">
        <f t="shared" si="17"/>
        <v>22/01/1991</v>
      </c>
      <c r="F248" s="80"/>
      <c r="G248" s="80">
        <v>10</v>
      </c>
      <c r="H248" s="117">
        <v>8</v>
      </c>
      <c r="I248" s="135"/>
      <c r="J248" s="135">
        <v>8</v>
      </c>
      <c r="K248" s="137"/>
      <c r="L248" s="121">
        <v>7.5</v>
      </c>
      <c r="M248" s="79"/>
      <c r="N248" s="109">
        <f t="shared" si="15"/>
        <v>7.9</v>
      </c>
      <c r="O248" s="104">
        <f t="shared" si="16"/>
      </c>
    </row>
    <row r="249" spans="1:15" ht="16.5" hidden="1">
      <c r="A249" s="2">
        <v>33</v>
      </c>
      <c r="B249" s="80" t="str">
        <f t="shared" si="17"/>
        <v>TLCD-152-K4</v>
      </c>
      <c r="C249" s="80" t="str">
        <f t="shared" si="17"/>
        <v>Ngô Thành</v>
      </c>
      <c r="D249" s="80" t="str">
        <f t="shared" si="17"/>
        <v>Lộc</v>
      </c>
      <c r="E249" s="80" t="str">
        <f t="shared" si="17"/>
        <v>18/10/1994</v>
      </c>
      <c r="F249" s="80"/>
      <c r="G249" s="80">
        <v>10</v>
      </c>
      <c r="H249" s="117">
        <v>8</v>
      </c>
      <c r="I249" s="135"/>
      <c r="J249" s="135">
        <v>8</v>
      </c>
      <c r="K249" s="137"/>
      <c r="L249" s="121">
        <v>7</v>
      </c>
      <c r="M249" s="79"/>
      <c r="N249" s="109">
        <f t="shared" si="15"/>
        <v>7.6</v>
      </c>
      <c r="O249" s="104">
        <f t="shared" si="16"/>
      </c>
    </row>
    <row r="250" spans="1:15" ht="16.5" hidden="1">
      <c r="A250" s="2">
        <v>34</v>
      </c>
      <c r="B250" s="80" t="str">
        <f t="shared" si="17"/>
        <v>TLCD-153-K4</v>
      </c>
      <c r="C250" s="80" t="str">
        <f t="shared" si="17"/>
        <v>Dương Thị</v>
      </c>
      <c r="D250" s="80" t="str">
        <f t="shared" si="17"/>
        <v>Mai</v>
      </c>
      <c r="E250" s="80" t="str">
        <f t="shared" si="17"/>
        <v>06/05/1991</v>
      </c>
      <c r="F250" s="80"/>
      <c r="G250" s="80">
        <v>10</v>
      </c>
      <c r="H250" s="117">
        <v>8</v>
      </c>
      <c r="I250" s="135"/>
      <c r="J250" s="135">
        <v>8</v>
      </c>
      <c r="K250" s="137"/>
      <c r="L250" s="121">
        <v>7</v>
      </c>
      <c r="M250" s="79"/>
      <c r="N250" s="109">
        <f t="shared" si="15"/>
        <v>7.6</v>
      </c>
      <c r="O250" s="104">
        <f t="shared" si="16"/>
      </c>
    </row>
    <row r="251" spans="1:15" ht="16.5" hidden="1">
      <c r="A251" s="2">
        <v>35</v>
      </c>
      <c r="B251" s="80" t="str">
        <f t="shared" si="17"/>
        <v>TLCD-154-K4</v>
      </c>
      <c r="C251" s="80" t="str">
        <f t="shared" si="17"/>
        <v>Ngô Thị Thanh</v>
      </c>
      <c r="D251" s="80" t="str">
        <f t="shared" si="17"/>
        <v>Mai</v>
      </c>
      <c r="E251" s="80" t="str">
        <f t="shared" si="17"/>
        <v>02/10/1991</v>
      </c>
      <c r="F251" s="80"/>
      <c r="G251" s="80">
        <v>10</v>
      </c>
      <c r="H251" s="117">
        <v>8</v>
      </c>
      <c r="I251" s="135"/>
      <c r="J251" s="135">
        <v>8</v>
      </c>
      <c r="K251" s="137"/>
      <c r="L251" s="121">
        <v>7</v>
      </c>
      <c r="M251" s="79"/>
      <c r="N251" s="109">
        <f t="shared" si="15"/>
        <v>7.6</v>
      </c>
      <c r="O251" s="104">
        <f t="shared" si="16"/>
      </c>
    </row>
    <row r="252" spans="1:15" ht="16.5" hidden="1">
      <c r="A252" s="2">
        <v>36</v>
      </c>
      <c r="B252" s="80" t="str">
        <f t="shared" si="17"/>
        <v>TLCD-155-K4</v>
      </c>
      <c r="C252" s="80" t="str">
        <f t="shared" si="17"/>
        <v>Hoàng Thị Hồng</v>
      </c>
      <c r="D252" s="80" t="str">
        <f t="shared" si="17"/>
        <v>Nga</v>
      </c>
      <c r="E252" s="80" t="str">
        <f t="shared" si="17"/>
        <v>20/11/1992</v>
      </c>
      <c r="F252" s="80"/>
      <c r="G252" s="80">
        <v>10</v>
      </c>
      <c r="H252" s="117">
        <v>8</v>
      </c>
      <c r="I252" s="135"/>
      <c r="J252" s="135">
        <v>8</v>
      </c>
      <c r="K252" s="137"/>
      <c r="L252" s="121">
        <v>6.5</v>
      </c>
      <c r="M252" s="79"/>
      <c r="N252" s="109">
        <f t="shared" si="15"/>
        <v>7.3</v>
      </c>
      <c r="O252" s="104">
        <f t="shared" si="16"/>
      </c>
    </row>
    <row r="253" spans="1:15" ht="16.5" hidden="1">
      <c r="A253" s="2">
        <v>37</v>
      </c>
      <c r="B253" s="80" t="str">
        <f t="shared" si="17"/>
        <v>TLCD-156-K4</v>
      </c>
      <c r="C253" s="80" t="str">
        <f t="shared" si="17"/>
        <v>Hồ Thị Kim</v>
      </c>
      <c r="D253" s="80" t="str">
        <f t="shared" si="17"/>
        <v>Oanh</v>
      </c>
      <c r="E253" s="80" t="str">
        <f t="shared" si="17"/>
        <v>24/12/1989</v>
      </c>
      <c r="F253" s="80"/>
      <c r="G253" s="80">
        <v>8</v>
      </c>
      <c r="H253" s="117">
        <v>8</v>
      </c>
      <c r="I253" s="135"/>
      <c r="J253" s="135">
        <v>7</v>
      </c>
      <c r="K253" s="137"/>
      <c r="L253" s="121">
        <v>6.5</v>
      </c>
      <c r="M253" s="79"/>
      <c r="N253" s="109">
        <f t="shared" si="15"/>
        <v>6.9</v>
      </c>
      <c r="O253" s="104">
        <f t="shared" si="16"/>
      </c>
    </row>
    <row r="254" spans="1:15" ht="16.5" hidden="1">
      <c r="A254" s="2">
        <v>38</v>
      </c>
      <c r="B254" s="80" t="str">
        <f t="shared" si="17"/>
        <v>TLCD-157-K4</v>
      </c>
      <c r="C254" s="80" t="str">
        <f t="shared" si="17"/>
        <v>Võ Thị</v>
      </c>
      <c r="D254" s="80" t="str">
        <f t="shared" si="17"/>
        <v>Quyên</v>
      </c>
      <c r="E254" s="80" t="str">
        <f t="shared" si="17"/>
        <v>30/09/1991</v>
      </c>
      <c r="F254" s="80"/>
      <c r="G254" s="80">
        <v>9</v>
      </c>
      <c r="H254" s="117">
        <v>8</v>
      </c>
      <c r="I254" s="135"/>
      <c r="J254" s="135">
        <v>8</v>
      </c>
      <c r="K254" s="137"/>
      <c r="L254" s="121"/>
      <c r="M254" s="79"/>
      <c r="N254" s="109">
        <f t="shared" si="15"/>
        <v>3.3</v>
      </c>
      <c r="O254" s="104" t="str">
        <f t="shared" si="16"/>
        <v> Thi lại</v>
      </c>
    </row>
    <row r="255" spans="1:15" ht="16.5" hidden="1">
      <c r="A255" s="2">
        <v>39</v>
      </c>
      <c r="B255" s="80" t="str">
        <f t="shared" si="17"/>
        <v>TLCD-158-K4</v>
      </c>
      <c r="C255" s="80" t="str">
        <f t="shared" si="17"/>
        <v>Trương Văn</v>
      </c>
      <c r="D255" s="80" t="str">
        <f t="shared" si="17"/>
        <v>Sang</v>
      </c>
      <c r="E255" s="80" t="str">
        <f t="shared" si="17"/>
        <v>10/03/1991</v>
      </c>
      <c r="F255" s="80"/>
      <c r="G255" s="80">
        <v>10</v>
      </c>
      <c r="H255" s="117">
        <v>8</v>
      </c>
      <c r="I255" s="135"/>
      <c r="J255" s="135">
        <v>8</v>
      </c>
      <c r="K255" s="137"/>
      <c r="L255" s="121">
        <v>6.5</v>
      </c>
      <c r="M255" s="79"/>
      <c r="N255" s="109">
        <f t="shared" si="15"/>
        <v>7.3</v>
      </c>
      <c r="O255" s="104">
        <f t="shared" si="16"/>
      </c>
    </row>
    <row r="256" spans="1:15" ht="16.5" hidden="1">
      <c r="A256" s="2">
        <v>40</v>
      </c>
      <c r="B256" s="80" t="str">
        <f t="shared" si="17"/>
        <v>TLCD-159-K4</v>
      </c>
      <c r="C256" s="80" t="str">
        <f t="shared" si="17"/>
        <v>Lý Quang</v>
      </c>
      <c r="D256" s="80" t="str">
        <f t="shared" si="17"/>
        <v>Tiên</v>
      </c>
      <c r="E256" s="80" t="str">
        <f t="shared" si="17"/>
        <v>18/03/1992</v>
      </c>
      <c r="F256" s="80"/>
      <c r="G256" s="80">
        <v>8</v>
      </c>
      <c r="H256" s="117">
        <v>8</v>
      </c>
      <c r="I256" s="135"/>
      <c r="J256" s="135">
        <v>7</v>
      </c>
      <c r="K256" s="137"/>
      <c r="L256" s="121">
        <v>6.5</v>
      </c>
      <c r="M256" s="79"/>
      <c r="N256" s="109">
        <f t="shared" si="15"/>
        <v>6.9</v>
      </c>
      <c r="O256" s="104">
        <f t="shared" si="16"/>
      </c>
    </row>
    <row r="257" spans="1:15" ht="16.5" hidden="1">
      <c r="A257" s="2">
        <v>41</v>
      </c>
      <c r="B257" s="80" t="str">
        <f aca="true" t="shared" si="18" ref="B257:E259">B110</f>
        <v>TLCD-160-K4</v>
      </c>
      <c r="C257" s="80" t="str">
        <f t="shared" si="18"/>
        <v>Phan Tuấn</v>
      </c>
      <c r="D257" s="80" t="str">
        <f t="shared" si="18"/>
        <v>Vũ</v>
      </c>
      <c r="E257" s="80" t="str">
        <f t="shared" si="18"/>
        <v>30/08/1992</v>
      </c>
      <c r="F257" s="80"/>
      <c r="G257" s="80">
        <v>7</v>
      </c>
      <c r="H257" s="138">
        <v>8</v>
      </c>
      <c r="I257" s="139"/>
      <c r="J257" s="139">
        <v>7</v>
      </c>
      <c r="K257" s="141"/>
      <c r="L257" s="142">
        <v>5</v>
      </c>
      <c r="M257" s="79"/>
      <c r="N257" s="109">
        <f t="shared" si="15"/>
        <v>5.9</v>
      </c>
      <c r="O257" s="104">
        <f t="shared" si="16"/>
      </c>
    </row>
    <row r="258" spans="1:15" ht="16.5" hidden="1">
      <c r="A258" s="2">
        <v>42</v>
      </c>
      <c r="B258" s="80" t="str">
        <f t="shared" si="18"/>
        <v>TLCD-161-K4</v>
      </c>
      <c r="C258" s="80" t="str">
        <f t="shared" si="18"/>
        <v>Nguyễn Thị</v>
      </c>
      <c r="D258" s="80" t="str">
        <f t="shared" si="18"/>
        <v>Loan</v>
      </c>
      <c r="E258" s="80" t="str">
        <f t="shared" si="18"/>
        <v>01/11/1991</v>
      </c>
      <c r="F258" s="80"/>
      <c r="G258" s="80">
        <v>9</v>
      </c>
      <c r="H258" s="138">
        <v>8</v>
      </c>
      <c r="I258" s="139"/>
      <c r="J258" s="139">
        <v>8</v>
      </c>
      <c r="K258" s="141"/>
      <c r="L258" s="142">
        <v>6.5</v>
      </c>
      <c r="M258" s="79"/>
      <c r="N258" s="109">
        <f t="shared" si="15"/>
        <v>7.2</v>
      </c>
      <c r="O258" s="104">
        <f t="shared" si="16"/>
      </c>
    </row>
    <row r="259" spans="1:15" ht="16.5" hidden="1">
      <c r="A259" s="2">
        <v>43</v>
      </c>
      <c r="B259" s="80" t="str">
        <f t="shared" si="18"/>
        <v>TLCD-162-K4</v>
      </c>
      <c r="C259" s="80" t="str">
        <f t="shared" si="18"/>
        <v>Nguyễn Thị Hà</v>
      </c>
      <c r="D259" s="80" t="str">
        <f t="shared" si="18"/>
        <v>My</v>
      </c>
      <c r="E259" s="80" t="str">
        <f t="shared" si="18"/>
        <v>10/10/1986</v>
      </c>
      <c r="F259" s="80"/>
      <c r="G259" s="80">
        <v>9</v>
      </c>
      <c r="H259" s="138">
        <v>8</v>
      </c>
      <c r="I259" s="139"/>
      <c r="J259" s="139">
        <v>8</v>
      </c>
      <c r="K259" s="141"/>
      <c r="L259" s="142">
        <v>7</v>
      </c>
      <c r="M259" s="79"/>
      <c r="N259" s="109">
        <f t="shared" si="15"/>
        <v>7.5</v>
      </c>
      <c r="O259" s="104">
        <f t="shared" si="16"/>
      </c>
    </row>
    <row r="260" ht="15.75" hidden="1"/>
    <row r="261" ht="15.75" hidden="1"/>
    <row r="262" ht="15.75" hidden="1">
      <c r="A262" s="6">
        <f>C53</f>
        <v>0</v>
      </c>
    </row>
    <row r="263" spans="1:15" ht="63.75" customHeight="1" hidden="1">
      <c r="A263" s="154" t="s">
        <v>2</v>
      </c>
      <c r="B263" s="151" t="s">
        <v>42</v>
      </c>
      <c r="C263" s="157" t="s">
        <v>3</v>
      </c>
      <c r="D263" s="158"/>
      <c r="E263" s="154" t="s">
        <v>4</v>
      </c>
      <c r="F263" s="154" t="s">
        <v>5</v>
      </c>
      <c r="G263" s="148" t="s">
        <v>6</v>
      </c>
      <c r="H263" s="148" t="s">
        <v>7</v>
      </c>
      <c r="I263" s="148"/>
      <c r="J263" s="148" t="s">
        <v>8</v>
      </c>
      <c r="K263" s="148"/>
      <c r="L263" s="149" t="s">
        <v>9</v>
      </c>
      <c r="M263" s="150"/>
      <c r="N263" s="151" t="s">
        <v>10</v>
      </c>
      <c r="O263" s="151" t="s">
        <v>11</v>
      </c>
    </row>
    <row r="264" spans="1:15" ht="15.75" hidden="1">
      <c r="A264" s="155"/>
      <c r="B264" s="155"/>
      <c r="C264" s="159"/>
      <c r="D264" s="160"/>
      <c r="E264" s="155"/>
      <c r="F264" s="155"/>
      <c r="G264" s="148"/>
      <c r="H264" s="3" t="s">
        <v>12</v>
      </c>
      <c r="I264" s="3" t="s">
        <v>13</v>
      </c>
      <c r="J264" s="3" t="s">
        <v>12</v>
      </c>
      <c r="K264" s="3" t="s">
        <v>13</v>
      </c>
      <c r="L264" s="78" t="s">
        <v>40</v>
      </c>
      <c r="M264" s="4" t="s">
        <v>41</v>
      </c>
      <c r="N264" s="152"/>
      <c r="O264" s="152"/>
    </row>
    <row r="265" spans="1:15" ht="15.75" hidden="1">
      <c r="A265" s="156"/>
      <c r="B265" s="156"/>
      <c r="C265" s="161"/>
      <c r="D265" s="162"/>
      <c r="E265" s="156"/>
      <c r="F265" s="156"/>
      <c r="G265" s="4"/>
      <c r="H265" s="3"/>
      <c r="I265" s="3"/>
      <c r="J265" s="3"/>
      <c r="K265" s="3"/>
      <c r="L265" s="4"/>
      <c r="M265" s="4"/>
      <c r="N265" s="153"/>
      <c r="O265" s="153"/>
    </row>
    <row r="266" spans="1:17" ht="15" hidden="1">
      <c r="A266" s="2">
        <v>1</v>
      </c>
      <c r="B266" s="80" t="str">
        <f aca="true" t="shared" si="19" ref="B266:F275">B70</f>
        <v>TLCD-120-K4</v>
      </c>
      <c r="C266" s="80" t="str">
        <f t="shared" si="19"/>
        <v>Trang</v>
      </c>
      <c r="D266" s="80" t="str">
        <f t="shared" si="19"/>
        <v>Đài</v>
      </c>
      <c r="E266" s="80" t="str">
        <f t="shared" si="19"/>
        <v>17/10/1993</v>
      </c>
      <c r="F266" s="80">
        <f t="shared" si="19"/>
        <v>0</v>
      </c>
      <c r="G266" s="122"/>
      <c r="H266" s="122"/>
      <c r="I266" s="122"/>
      <c r="J266" s="122"/>
      <c r="K266" s="122"/>
      <c r="L266" s="122"/>
      <c r="M266" s="103"/>
      <c r="N266" s="109"/>
      <c r="O266" s="104"/>
      <c r="Q266" s="110"/>
    </row>
    <row r="267" spans="1:17" ht="15" hidden="1">
      <c r="A267" s="2">
        <v>2</v>
      </c>
      <c r="B267" s="80" t="str">
        <f t="shared" si="19"/>
        <v>TLCD-121-K4</v>
      </c>
      <c r="C267" s="80" t="str">
        <f t="shared" si="19"/>
        <v>Trần Thị Mỹ </v>
      </c>
      <c r="D267" s="80" t="str">
        <f t="shared" si="19"/>
        <v>Dung</v>
      </c>
      <c r="E267" s="80" t="str">
        <f t="shared" si="19"/>
        <v>25/04/1994</v>
      </c>
      <c r="F267" s="80">
        <f t="shared" si="19"/>
        <v>0</v>
      </c>
      <c r="G267" s="122"/>
      <c r="H267" s="122"/>
      <c r="I267" s="122"/>
      <c r="J267" s="122"/>
      <c r="K267" s="122"/>
      <c r="L267" s="122"/>
      <c r="M267" s="103"/>
      <c r="N267" s="109"/>
      <c r="O267" s="104"/>
      <c r="Q267" s="110"/>
    </row>
    <row r="268" spans="1:17" ht="15" hidden="1">
      <c r="A268" s="2">
        <v>3</v>
      </c>
      <c r="B268" s="80" t="str">
        <f t="shared" si="19"/>
        <v>TLCD-122-K4</v>
      </c>
      <c r="C268" s="80" t="str">
        <f t="shared" si="19"/>
        <v>Vũ Thị </v>
      </c>
      <c r="D268" s="80" t="str">
        <f t="shared" si="19"/>
        <v>Dung</v>
      </c>
      <c r="E268" s="80" t="str">
        <f t="shared" si="19"/>
        <v>12/04/1984</v>
      </c>
      <c r="F268" s="80">
        <f t="shared" si="19"/>
        <v>0</v>
      </c>
      <c r="G268" s="122"/>
      <c r="H268" s="122"/>
      <c r="I268" s="122"/>
      <c r="J268" s="122"/>
      <c r="K268" s="122"/>
      <c r="L268" s="122"/>
      <c r="M268" s="103"/>
      <c r="N268" s="109"/>
      <c r="O268" s="104"/>
      <c r="Q268" s="110"/>
    </row>
    <row r="269" spans="1:17" ht="15" hidden="1">
      <c r="A269" s="2">
        <v>4</v>
      </c>
      <c r="B269" s="80" t="str">
        <f t="shared" si="19"/>
        <v>TLCD-123-K4</v>
      </c>
      <c r="C269" s="80" t="str">
        <f t="shared" si="19"/>
        <v>Nguyễn Thị Ngọc</v>
      </c>
      <c r="D269" s="80" t="str">
        <f t="shared" si="19"/>
        <v>Hà</v>
      </c>
      <c r="E269" s="80" t="str">
        <f t="shared" si="19"/>
        <v>11/09/1994</v>
      </c>
      <c r="F269" s="80">
        <f t="shared" si="19"/>
        <v>0</v>
      </c>
      <c r="G269" s="122"/>
      <c r="H269" s="122"/>
      <c r="I269" s="122"/>
      <c r="J269" s="122"/>
      <c r="K269" s="122"/>
      <c r="L269" s="122"/>
      <c r="M269" s="103"/>
      <c r="N269" s="109"/>
      <c r="O269" s="104"/>
      <c r="Q269" s="110"/>
    </row>
    <row r="270" spans="1:17" ht="15" hidden="1">
      <c r="A270" s="2">
        <v>5</v>
      </c>
      <c r="B270" s="80" t="str">
        <f t="shared" si="19"/>
        <v>TLCD-124-K4</v>
      </c>
      <c r="C270" s="80" t="str">
        <f t="shared" si="19"/>
        <v>Bùi Thị Cẩm </v>
      </c>
      <c r="D270" s="80" t="str">
        <f t="shared" si="19"/>
        <v>Hà</v>
      </c>
      <c r="E270" s="80" t="str">
        <f t="shared" si="19"/>
        <v>06/01/1986</v>
      </c>
      <c r="F270" s="80">
        <f t="shared" si="19"/>
        <v>0</v>
      </c>
      <c r="G270" s="122"/>
      <c r="H270" s="122"/>
      <c r="I270" s="122"/>
      <c r="J270" s="122"/>
      <c r="K270" s="122"/>
      <c r="L270" s="122"/>
      <c r="M270" s="103"/>
      <c r="N270" s="109"/>
      <c r="O270" s="104"/>
      <c r="Q270" s="110"/>
    </row>
    <row r="271" spans="1:17" ht="15" hidden="1">
      <c r="A271" s="2">
        <v>6</v>
      </c>
      <c r="B271" s="80" t="str">
        <f t="shared" si="19"/>
        <v>TLCD-125-K4</v>
      </c>
      <c r="C271" s="80" t="str">
        <f t="shared" si="19"/>
        <v>Trần Thị </v>
      </c>
      <c r="D271" s="80" t="str">
        <f t="shared" si="19"/>
        <v>Hằng</v>
      </c>
      <c r="E271" s="80" t="str">
        <f t="shared" si="19"/>
        <v>27/11/1993</v>
      </c>
      <c r="F271" s="80">
        <f t="shared" si="19"/>
        <v>0</v>
      </c>
      <c r="G271" s="122"/>
      <c r="H271" s="122"/>
      <c r="I271" s="122"/>
      <c r="J271" s="122"/>
      <c r="K271" s="122"/>
      <c r="L271" s="122"/>
      <c r="M271" s="103"/>
      <c r="N271" s="109"/>
      <c r="O271" s="104"/>
      <c r="Q271" s="110"/>
    </row>
    <row r="272" spans="1:17" ht="15" hidden="1">
      <c r="A272" s="2">
        <v>7</v>
      </c>
      <c r="B272" s="80" t="str">
        <f t="shared" si="19"/>
        <v>TLCD-126-K4</v>
      </c>
      <c r="C272" s="80" t="str">
        <f t="shared" si="19"/>
        <v>Lê Thị Thúy</v>
      </c>
      <c r="D272" s="80" t="str">
        <f t="shared" si="19"/>
        <v>Hằng</v>
      </c>
      <c r="E272" s="80" t="str">
        <f t="shared" si="19"/>
        <v>16/08/1993</v>
      </c>
      <c r="F272" s="80">
        <f t="shared" si="19"/>
        <v>0</v>
      </c>
      <c r="G272" s="122"/>
      <c r="H272" s="122"/>
      <c r="I272" s="122"/>
      <c r="J272" s="122"/>
      <c r="K272" s="122"/>
      <c r="L272" s="122"/>
      <c r="M272" s="103"/>
      <c r="N272" s="109"/>
      <c r="O272" s="104"/>
      <c r="Q272" s="110"/>
    </row>
    <row r="273" spans="1:17" ht="15" hidden="1">
      <c r="A273" s="2">
        <v>8</v>
      </c>
      <c r="B273" s="80" t="str">
        <f t="shared" si="19"/>
        <v>TLCD-127-K4</v>
      </c>
      <c r="C273" s="80" t="str">
        <f t="shared" si="19"/>
        <v>Đoàn Thị </v>
      </c>
      <c r="D273" s="80" t="str">
        <f t="shared" si="19"/>
        <v>Hảo</v>
      </c>
      <c r="E273" s="80" t="str">
        <f t="shared" si="19"/>
        <v>28/12/1991</v>
      </c>
      <c r="F273" s="80">
        <f t="shared" si="19"/>
        <v>0</v>
      </c>
      <c r="G273" s="122"/>
      <c r="H273" s="122"/>
      <c r="I273" s="122"/>
      <c r="J273" s="122"/>
      <c r="K273" s="122"/>
      <c r="L273" s="122"/>
      <c r="M273" s="103"/>
      <c r="N273" s="109"/>
      <c r="O273" s="104"/>
      <c r="Q273" s="110"/>
    </row>
    <row r="274" spans="1:17" ht="15" hidden="1">
      <c r="A274" s="2">
        <v>9</v>
      </c>
      <c r="B274" s="80" t="str">
        <f t="shared" si="19"/>
        <v>TLCD-128-K4</v>
      </c>
      <c r="C274" s="80" t="str">
        <f t="shared" si="19"/>
        <v>Vũ Ngọc</v>
      </c>
      <c r="D274" s="80" t="str">
        <f t="shared" si="19"/>
        <v>Liên</v>
      </c>
      <c r="E274" s="80" t="str">
        <f t="shared" si="19"/>
        <v>01/08/1991</v>
      </c>
      <c r="F274" s="80">
        <f t="shared" si="19"/>
        <v>0</v>
      </c>
      <c r="G274" s="122"/>
      <c r="H274" s="122"/>
      <c r="I274" s="122"/>
      <c r="J274" s="122"/>
      <c r="K274" s="122"/>
      <c r="L274" s="122"/>
      <c r="M274" s="103"/>
      <c r="N274" s="109"/>
      <c r="O274" s="104"/>
      <c r="Q274" s="110"/>
    </row>
    <row r="275" spans="1:17" ht="15" hidden="1">
      <c r="A275" s="2">
        <v>10</v>
      </c>
      <c r="B275" s="80" t="str">
        <f t="shared" si="19"/>
        <v>TLCD-129-K4</v>
      </c>
      <c r="C275" s="80" t="str">
        <f t="shared" si="19"/>
        <v>Trần Thị  </v>
      </c>
      <c r="D275" s="80" t="str">
        <f t="shared" si="19"/>
        <v>Lý</v>
      </c>
      <c r="E275" s="80" t="str">
        <f t="shared" si="19"/>
        <v>16/10/1994</v>
      </c>
      <c r="F275" s="80">
        <f t="shared" si="19"/>
        <v>0</v>
      </c>
      <c r="G275" s="122"/>
      <c r="H275" s="122"/>
      <c r="I275" s="122"/>
      <c r="J275" s="122"/>
      <c r="K275" s="122"/>
      <c r="L275" s="122"/>
      <c r="M275" s="103"/>
      <c r="N275" s="109"/>
      <c r="O275" s="104"/>
      <c r="Q275" s="110"/>
    </row>
    <row r="276" spans="1:17" ht="15" hidden="1">
      <c r="A276" s="2">
        <v>11</v>
      </c>
      <c r="B276" s="80" t="str">
        <f aca="true" t="shared" si="20" ref="B276:F285">B80</f>
        <v>TLCD-130-K4</v>
      </c>
      <c r="C276" s="80" t="str">
        <f t="shared" si="20"/>
        <v>Chung Nhật</v>
      </c>
      <c r="D276" s="80" t="str">
        <f t="shared" si="20"/>
        <v>Nam</v>
      </c>
      <c r="E276" s="80" t="str">
        <f t="shared" si="20"/>
        <v>13/02/1992</v>
      </c>
      <c r="F276" s="80">
        <f t="shared" si="20"/>
        <v>0</v>
      </c>
      <c r="G276" s="122"/>
      <c r="H276" s="122"/>
      <c r="I276" s="122"/>
      <c r="J276" s="122"/>
      <c r="K276" s="122"/>
      <c r="L276" s="122"/>
      <c r="M276" s="103"/>
      <c r="N276" s="109"/>
      <c r="O276" s="104"/>
      <c r="Q276" s="110"/>
    </row>
    <row r="277" spans="1:17" ht="15" hidden="1">
      <c r="A277" s="2">
        <v>12</v>
      </c>
      <c r="B277" s="80" t="str">
        <f t="shared" si="20"/>
        <v>TLCD-131-K4</v>
      </c>
      <c r="C277" s="80" t="str">
        <f t="shared" si="20"/>
        <v>Bùi Thị Tuyết</v>
      </c>
      <c r="D277" s="80" t="str">
        <f t="shared" si="20"/>
        <v>Ngân</v>
      </c>
      <c r="E277" s="80" t="str">
        <f t="shared" si="20"/>
        <v>03/11/1992</v>
      </c>
      <c r="F277" s="80">
        <f t="shared" si="20"/>
        <v>0</v>
      </c>
      <c r="G277" s="122"/>
      <c r="H277" s="122"/>
      <c r="I277" s="122"/>
      <c r="J277" s="122"/>
      <c r="K277" s="122"/>
      <c r="L277" s="122"/>
      <c r="M277" s="103"/>
      <c r="N277" s="109"/>
      <c r="O277" s="104"/>
      <c r="Q277" s="110"/>
    </row>
    <row r="278" spans="1:17" ht="15" hidden="1">
      <c r="A278" s="2">
        <v>13</v>
      </c>
      <c r="B278" s="80" t="str">
        <f t="shared" si="20"/>
        <v>TLCD-132-K4</v>
      </c>
      <c r="C278" s="80" t="str">
        <f t="shared" si="20"/>
        <v>Đào Thị</v>
      </c>
      <c r="D278" s="80" t="str">
        <f t="shared" si="20"/>
        <v>Ngần</v>
      </c>
      <c r="E278" s="80" t="str">
        <f t="shared" si="20"/>
        <v>25/01/1992</v>
      </c>
      <c r="F278" s="80">
        <f t="shared" si="20"/>
        <v>0</v>
      </c>
      <c r="G278" s="122"/>
      <c r="H278" s="122"/>
      <c r="I278" s="122"/>
      <c r="J278" s="122"/>
      <c r="K278" s="122"/>
      <c r="L278" s="122"/>
      <c r="M278" s="103"/>
      <c r="N278" s="109"/>
      <c r="O278" s="104"/>
      <c r="Q278" s="110"/>
    </row>
    <row r="279" spans="1:17" ht="15" hidden="1">
      <c r="A279" s="2">
        <v>14</v>
      </c>
      <c r="B279" s="80" t="str">
        <f t="shared" si="20"/>
        <v>TLCD-133-K4</v>
      </c>
      <c r="C279" s="80" t="str">
        <f t="shared" si="20"/>
        <v>Lê Thị </v>
      </c>
      <c r="D279" s="80" t="str">
        <f t="shared" si="20"/>
        <v>Ngoan</v>
      </c>
      <c r="E279" s="80" t="str">
        <f t="shared" si="20"/>
        <v>05/01/1986</v>
      </c>
      <c r="F279" s="80">
        <f t="shared" si="20"/>
        <v>0</v>
      </c>
      <c r="G279" s="122"/>
      <c r="H279" s="122"/>
      <c r="I279" s="122"/>
      <c r="J279" s="122"/>
      <c r="K279" s="122"/>
      <c r="L279" s="122"/>
      <c r="M279" s="103"/>
      <c r="N279" s="109"/>
      <c r="O279" s="104"/>
      <c r="Q279" s="110"/>
    </row>
    <row r="280" spans="1:17" ht="15" hidden="1">
      <c r="A280" s="2">
        <v>15</v>
      </c>
      <c r="B280" s="80" t="str">
        <f t="shared" si="20"/>
        <v>TLCD-134-K4</v>
      </c>
      <c r="C280" s="80" t="str">
        <f t="shared" si="20"/>
        <v>Nguyễn Thị Ánh</v>
      </c>
      <c r="D280" s="80" t="str">
        <f t="shared" si="20"/>
        <v>Nguyệt</v>
      </c>
      <c r="E280" s="80" t="str">
        <f t="shared" si="20"/>
        <v>04/09/1993</v>
      </c>
      <c r="F280" s="80">
        <f t="shared" si="20"/>
        <v>0</v>
      </c>
      <c r="G280" s="122"/>
      <c r="H280" s="122"/>
      <c r="I280" s="122"/>
      <c r="J280" s="122"/>
      <c r="K280" s="122"/>
      <c r="L280" s="122"/>
      <c r="M280" s="103"/>
      <c r="N280" s="109"/>
      <c r="O280" s="104"/>
      <c r="Q280" s="110"/>
    </row>
    <row r="281" spans="1:17" ht="15" hidden="1">
      <c r="A281" s="2">
        <v>16</v>
      </c>
      <c r="B281" s="80" t="str">
        <f t="shared" si="20"/>
        <v>TLCD-135-K4</v>
      </c>
      <c r="C281" s="80" t="str">
        <f t="shared" si="20"/>
        <v>Nguyễn Thị Yến</v>
      </c>
      <c r="D281" s="80" t="str">
        <f t="shared" si="20"/>
        <v>Nhi</v>
      </c>
      <c r="E281" s="80" t="str">
        <f t="shared" si="20"/>
        <v>13/08/1994</v>
      </c>
      <c r="F281" s="80">
        <f t="shared" si="20"/>
        <v>0</v>
      </c>
      <c r="G281" s="122"/>
      <c r="H281" s="122"/>
      <c r="I281" s="122"/>
      <c r="J281" s="122"/>
      <c r="K281" s="122"/>
      <c r="L281" s="122"/>
      <c r="M281" s="103"/>
      <c r="N281" s="109"/>
      <c r="O281" s="104"/>
      <c r="Q281" s="110"/>
    </row>
    <row r="282" spans="1:17" ht="15" hidden="1">
      <c r="A282" s="2">
        <v>17</v>
      </c>
      <c r="B282" s="80" t="str">
        <f t="shared" si="20"/>
        <v>TLCD-136-K4</v>
      </c>
      <c r="C282" s="80" t="str">
        <f t="shared" si="20"/>
        <v>Nguyễn Trần Vũ</v>
      </c>
      <c r="D282" s="80" t="str">
        <f t="shared" si="20"/>
        <v>Nhi</v>
      </c>
      <c r="E282" s="80" t="str">
        <f t="shared" si="20"/>
        <v>16/02/1989</v>
      </c>
      <c r="F282" s="80">
        <f t="shared" si="20"/>
        <v>0</v>
      </c>
      <c r="G282" s="122"/>
      <c r="H282" s="122"/>
      <c r="I282" s="122"/>
      <c r="J282" s="122"/>
      <c r="K282" s="122"/>
      <c r="L282" s="122"/>
      <c r="M282" s="103"/>
      <c r="N282" s="109"/>
      <c r="O282" s="104"/>
      <c r="Q282" s="110"/>
    </row>
    <row r="283" spans="1:17" ht="15" hidden="1">
      <c r="A283" s="2">
        <v>18</v>
      </c>
      <c r="B283" s="80" t="str">
        <f t="shared" si="20"/>
        <v>TLCD-137-K4</v>
      </c>
      <c r="C283" s="80" t="str">
        <f t="shared" si="20"/>
        <v>Nguyễn Lê Trúc</v>
      </c>
      <c r="D283" s="80" t="str">
        <f t="shared" si="20"/>
        <v>Quỳnh</v>
      </c>
      <c r="E283" s="80" t="str">
        <f t="shared" si="20"/>
        <v>28/10/1991</v>
      </c>
      <c r="F283" s="80">
        <f t="shared" si="20"/>
        <v>0</v>
      </c>
      <c r="G283" s="122"/>
      <c r="H283" s="122"/>
      <c r="I283" s="122"/>
      <c r="J283" s="122"/>
      <c r="K283" s="122"/>
      <c r="L283" s="122"/>
      <c r="M283" s="103"/>
      <c r="N283" s="109"/>
      <c r="O283" s="104"/>
      <c r="Q283" s="110"/>
    </row>
    <row r="284" spans="1:17" ht="15" hidden="1">
      <c r="A284" s="2">
        <v>19</v>
      </c>
      <c r="B284" s="80" t="str">
        <f t="shared" si="20"/>
        <v>TLCD-138-K4</v>
      </c>
      <c r="C284" s="80" t="str">
        <f t="shared" si="20"/>
        <v>Võ Thị Bích</v>
      </c>
      <c r="D284" s="80" t="str">
        <f t="shared" si="20"/>
        <v>Thư</v>
      </c>
      <c r="E284" s="80" t="str">
        <f t="shared" si="20"/>
        <v>30/01/1993</v>
      </c>
      <c r="F284" s="80">
        <f t="shared" si="20"/>
        <v>0</v>
      </c>
      <c r="G284" s="122"/>
      <c r="H284" s="122"/>
      <c r="I284" s="122"/>
      <c r="J284" s="122"/>
      <c r="K284" s="122"/>
      <c r="L284" s="122"/>
      <c r="M284" s="103"/>
      <c r="N284" s="109"/>
      <c r="O284" s="104"/>
      <c r="Q284" s="110"/>
    </row>
    <row r="285" spans="1:17" ht="15" hidden="1">
      <c r="A285" s="2">
        <v>20</v>
      </c>
      <c r="B285" s="80" t="str">
        <f t="shared" si="20"/>
        <v>TLCD-139-K4</v>
      </c>
      <c r="C285" s="80" t="str">
        <f t="shared" si="20"/>
        <v>Nguyễn Thị </v>
      </c>
      <c r="D285" s="80" t="str">
        <f t="shared" si="20"/>
        <v>Thúy</v>
      </c>
      <c r="E285" s="80" t="str">
        <f t="shared" si="20"/>
        <v>15/04/1989</v>
      </c>
      <c r="F285" s="80">
        <f t="shared" si="20"/>
        <v>0</v>
      </c>
      <c r="G285" s="122"/>
      <c r="H285" s="122"/>
      <c r="I285" s="122"/>
      <c r="J285" s="122"/>
      <c r="K285" s="122"/>
      <c r="L285" s="122"/>
      <c r="M285" s="103"/>
      <c r="N285" s="109"/>
      <c r="O285" s="104"/>
      <c r="Q285" s="110"/>
    </row>
    <row r="286" spans="1:17" ht="15" hidden="1">
      <c r="A286" s="2">
        <v>21</v>
      </c>
      <c r="B286" s="80" t="str">
        <f aca="true" t="shared" si="21" ref="B286:F295">B90</f>
        <v>TLCD-140-K4</v>
      </c>
      <c r="C286" s="80" t="str">
        <f t="shared" si="21"/>
        <v>Hoàng Thị Trang Thủy</v>
      </c>
      <c r="D286" s="80" t="str">
        <f t="shared" si="21"/>
        <v>Tiên</v>
      </c>
      <c r="E286" s="80" t="str">
        <f t="shared" si="21"/>
        <v>01/01/1989</v>
      </c>
      <c r="F286" s="80">
        <f t="shared" si="21"/>
        <v>0</v>
      </c>
      <c r="G286" s="122"/>
      <c r="H286" s="122"/>
      <c r="I286" s="122"/>
      <c r="J286" s="122"/>
      <c r="K286" s="122"/>
      <c r="L286" s="122"/>
      <c r="M286" s="103"/>
      <c r="N286" s="109"/>
      <c r="O286" s="104"/>
      <c r="Q286" s="110"/>
    </row>
    <row r="287" spans="1:17" ht="15" hidden="1">
      <c r="A287" s="2">
        <v>22</v>
      </c>
      <c r="B287" s="80" t="str">
        <f t="shared" si="21"/>
        <v>TLCD-141-K4</v>
      </c>
      <c r="C287" s="80" t="str">
        <f t="shared" si="21"/>
        <v>Trần Thị Thùy</v>
      </c>
      <c r="D287" s="80" t="str">
        <f t="shared" si="21"/>
        <v>Trang</v>
      </c>
      <c r="E287" s="80" t="str">
        <f t="shared" si="21"/>
        <v>08/10/1993</v>
      </c>
      <c r="F287" s="80">
        <f t="shared" si="21"/>
        <v>0</v>
      </c>
      <c r="G287" s="122"/>
      <c r="H287" s="122"/>
      <c r="I287" s="122"/>
      <c r="J287" s="122"/>
      <c r="K287" s="122"/>
      <c r="L287" s="122"/>
      <c r="M287" s="103"/>
      <c r="N287" s="109"/>
      <c r="O287" s="104"/>
      <c r="Q287" s="110"/>
    </row>
    <row r="288" spans="1:17" ht="15" hidden="1">
      <c r="A288" s="2">
        <v>23</v>
      </c>
      <c r="B288" s="80" t="str">
        <f t="shared" si="21"/>
        <v>TLCD-142-K4</v>
      </c>
      <c r="C288" s="80" t="str">
        <f t="shared" si="21"/>
        <v>Nguyễn Thị Cẩm </v>
      </c>
      <c r="D288" s="80" t="str">
        <f t="shared" si="21"/>
        <v>Vân</v>
      </c>
      <c r="E288" s="80" t="str">
        <f t="shared" si="21"/>
        <v>01/11/1989</v>
      </c>
      <c r="F288" s="80">
        <f t="shared" si="21"/>
        <v>0</v>
      </c>
      <c r="G288" s="122"/>
      <c r="H288" s="122"/>
      <c r="I288" s="122"/>
      <c r="J288" s="122"/>
      <c r="K288" s="122"/>
      <c r="L288" s="122"/>
      <c r="M288" s="103"/>
      <c r="N288" s="109"/>
      <c r="O288" s="104"/>
      <c r="Q288" s="110"/>
    </row>
    <row r="289" spans="1:17" ht="15" hidden="1">
      <c r="A289" s="2">
        <v>24</v>
      </c>
      <c r="B289" s="80" t="str">
        <f t="shared" si="21"/>
        <v>TLCD-143-K4</v>
      </c>
      <c r="C289" s="80" t="str">
        <f t="shared" si="21"/>
        <v>Nguyễn Thị </v>
      </c>
      <c r="D289" s="80" t="str">
        <f t="shared" si="21"/>
        <v>Xuân</v>
      </c>
      <c r="E289" s="80" t="str">
        <f t="shared" si="21"/>
        <v>15/05/1991</v>
      </c>
      <c r="F289" s="80">
        <f t="shared" si="21"/>
        <v>0</v>
      </c>
      <c r="G289" s="122"/>
      <c r="H289" s="122"/>
      <c r="I289" s="122"/>
      <c r="J289" s="122"/>
      <c r="K289" s="122"/>
      <c r="L289" s="122"/>
      <c r="M289" s="103"/>
      <c r="N289" s="109"/>
      <c r="O289" s="104"/>
      <c r="Q289" s="110"/>
    </row>
    <row r="290" spans="1:17" ht="15" hidden="1">
      <c r="A290" s="2">
        <v>25</v>
      </c>
      <c r="B290" s="80" t="str">
        <f t="shared" si="21"/>
        <v>TLCD-144-K4</v>
      </c>
      <c r="C290" s="80" t="str">
        <f t="shared" si="21"/>
        <v>Trương Duy Hải</v>
      </c>
      <c r="D290" s="80" t="str">
        <f t="shared" si="21"/>
        <v>Yến</v>
      </c>
      <c r="E290" s="80" t="str">
        <f t="shared" si="21"/>
        <v>06/11/1991</v>
      </c>
      <c r="F290" s="80">
        <f t="shared" si="21"/>
        <v>0</v>
      </c>
      <c r="G290" s="122"/>
      <c r="H290" s="122"/>
      <c r="I290" s="122"/>
      <c r="J290" s="122"/>
      <c r="K290" s="122"/>
      <c r="L290" s="122"/>
      <c r="M290" s="103"/>
      <c r="N290" s="109"/>
      <c r="O290" s="104"/>
      <c r="Q290" s="110"/>
    </row>
    <row r="291" spans="1:17" ht="15" hidden="1">
      <c r="A291" s="2">
        <v>26</v>
      </c>
      <c r="B291" s="80" t="str">
        <f t="shared" si="21"/>
        <v>TLCD-145-K4</v>
      </c>
      <c r="C291" s="80" t="str">
        <f t="shared" si="21"/>
        <v>Vũ Thị Tuyết</v>
      </c>
      <c r="D291" s="80" t="str">
        <f t="shared" si="21"/>
        <v>An</v>
      </c>
      <c r="E291" s="80" t="str">
        <f t="shared" si="21"/>
        <v>12/03/1973</v>
      </c>
      <c r="F291" s="80">
        <f t="shared" si="21"/>
        <v>0</v>
      </c>
      <c r="G291" s="122"/>
      <c r="H291" s="122"/>
      <c r="I291" s="122"/>
      <c r="J291" s="122"/>
      <c r="K291" s="122"/>
      <c r="L291" s="122"/>
      <c r="M291" s="103"/>
      <c r="N291" s="109"/>
      <c r="O291" s="104"/>
      <c r="Q291" s="110"/>
    </row>
    <row r="292" spans="1:17" ht="15" hidden="1">
      <c r="A292" s="2">
        <v>27</v>
      </c>
      <c r="B292" s="80" t="str">
        <f t="shared" si="21"/>
        <v>TLCD-146-K4</v>
      </c>
      <c r="C292" s="80" t="str">
        <f t="shared" si="21"/>
        <v>Nguyễn Thị Ngọc</v>
      </c>
      <c r="D292" s="80" t="str">
        <f t="shared" si="21"/>
        <v>Dung</v>
      </c>
      <c r="E292" s="80" t="str">
        <f t="shared" si="21"/>
        <v>12/04/1990</v>
      </c>
      <c r="F292" s="80">
        <f t="shared" si="21"/>
        <v>0</v>
      </c>
      <c r="G292" s="122"/>
      <c r="H292" s="122"/>
      <c r="I292" s="122"/>
      <c r="J292" s="122"/>
      <c r="K292" s="122"/>
      <c r="L292" s="122"/>
      <c r="M292" s="103"/>
      <c r="N292" s="109"/>
      <c r="O292" s="104"/>
      <c r="Q292" s="110"/>
    </row>
    <row r="293" spans="1:17" ht="15" hidden="1">
      <c r="A293" s="2">
        <v>28</v>
      </c>
      <c r="B293" s="80" t="str">
        <f t="shared" si="21"/>
        <v>TLCD-147-K4</v>
      </c>
      <c r="C293" s="80" t="str">
        <f t="shared" si="21"/>
        <v>Trần Quốc</v>
      </c>
      <c r="D293" s="80" t="str">
        <f t="shared" si="21"/>
        <v>Dũng</v>
      </c>
      <c r="E293" s="80" t="str">
        <f t="shared" si="21"/>
        <v>03/08/1993</v>
      </c>
      <c r="F293" s="80">
        <f t="shared" si="21"/>
        <v>0</v>
      </c>
      <c r="G293" s="122"/>
      <c r="H293" s="122"/>
      <c r="I293" s="122"/>
      <c r="J293" s="122"/>
      <c r="K293" s="122"/>
      <c r="L293" s="122"/>
      <c r="M293" s="103"/>
      <c r="N293" s="109"/>
      <c r="O293" s="104"/>
      <c r="Q293" s="110"/>
    </row>
    <row r="294" spans="1:17" ht="15" hidden="1">
      <c r="A294" s="2">
        <v>29</v>
      </c>
      <c r="B294" s="80" t="str">
        <f t="shared" si="21"/>
        <v>TLCD-148-K4</v>
      </c>
      <c r="C294" s="80" t="str">
        <f t="shared" si="21"/>
        <v>Hoàng Thị Ngân</v>
      </c>
      <c r="D294" s="80" t="str">
        <f t="shared" si="21"/>
        <v>Hà</v>
      </c>
      <c r="E294" s="80" t="str">
        <f t="shared" si="21"/>
        <v>21/10/1988</v>
      </c>
      <c r="F294" s="80">
        <f t="shared" si="21"/>
        <v>0</v>
      </c>
      <c r="G294" s="122"/>
      <c r="H294" s="122"/>
      <c r="I294" s="122"/>
      <c r="J294" s="122"/>
      <c r="K294" s="122"/>
      <c r="L294" s="122"/>
      <c r="M294" s="103"/>
      <c r="N294" s="109"/>
      <c r="O294" s="104"/>
      <c r="Q294" s="110"/>
    </row>
    <row r="295" spans="1:17" ht="15" hidden="1">
      <c r="A295" s="2">
        <v>30</v>
      </c>
      <c r="B295" s="80" t="str">
        <f t="shared" si="21"/>
        <v>TLCD-149-K4</v>
      </c>
      <c r="C295" s="80" t="str">
        <f t="shared" si="21"/>
        <v>Trần Thị Thanh</v>
      </c>
      <c r="D295" s="80" t="str">
        <f t="shared" si="21"/>
        <v>Hoa</v>
      </c>
      <c r="E295" s="80" t="str">
        <f t="shared" si="21"/>
        <v>05/12/1992</v>
      </c>
      <c r="F295" s="80">
        <f t="shared" si="21"/>
        <v>0</v>
      </c>
      <c r="G295" s="122"/>
      <c r="H295" s="122"/>
      <c r="I295" s="122"/>
      <c r="J295" s="122"/>
      <c r="K295" s="122"/>
      <c r="L295" s="122"/>
      <c r="M295" s="103"/>
      <c r="N295" s="109"/>
      <c r="O295" s="104"/>
      <c r="Q295" s="110"/>
    </row>
    <row r="296" spans="1:17" ht="15" hidden="1">
      <c r="A296" s="2">
        <v>31</v>
      </c>
      <c r="B296" s="80" t="str">
        <f aca="true" t="shared" si="22" ref="B296:F305">B100</f>
        <v>TLCD-150-K4</v>
      </c>
      <c r="C296" s="80" t="str">
        <f t="shared" si="22"/>
        <v>Đặng Thị Thu</v>
      </c>
      <c r="D296" s="80" t="str">
        <f t="shared" si="22"/>
        <v>Hương</v>
      </c>
      <c r="E296" s="80" t="str">
        <f t="shared" si="22"/>
        <v>06/11/1988</v>
      </c>
      <c r="F296" s="80">
        <f t="shared" si="22"/>
        <v>0</v>
      </c>
      <c r="G296" s="122"/>
      <c r="H296" s="122"/>
      <c r="I296" s="122"/>
      <c r="J296" s="122"/>
      <c r="K296" s="122"/>
      <c r="L296" s="122"/>
      <c r="M296" s="103"/>
      <c r="N296" s="109"/>
      <c r="O296" s="104"/>
      <c r="Q296" s="110"/>
    </row>
    <row r="297" spans="1:17" ht="15" hidden="1">
      <c r="A297" s="2">
        <v>32</v>
      </c>
      <c r="B297" s="80" t="str">
        <f t="shared" si="22"/>
        <v>TLCD-151-K4</v>
      </c>
      <c r="C297" s="80" t="str">
        <f t="shared" si="22"/>
        <v>Lê Thị Kim</v>
      </c>
      <c r="D297" s="80" t="str">
        <f t="shared" si="22"/>
        <v>Loan</v>
      </c>
      <c r="E297" s="80" t="str">
        <f t="shared" si="22"/>
        <v>22/01/1991</v>
      </c>
      <c r="F297" s="80">
        <f t="shared" si="22"/>
        <v>0</v>
      </c>
      <c r="G297" s="122"/>
      <c r="H297" s="122"/>
      <c r="I297" s="122"/>
      <c r="J297" s="122"/>
      <c r="K297" s="122"/>
      <c r="L297" s="122"/>
      <c r="M297" s="103"/>
      <c r="N297" s="109"/>
      <c r="O297" s="104"/>
      <c r="Q297" s="110"/>
    </row>
    <row r="298" spans="1:17" ht="15" hidden="1">
      <c r="A298" s="2">
        <v>33</v>
      </c>
      <c r="B298" s="80" t="str">
        <f t="shared" si="22"/>
        <v>TLCD-152-K4</v>
      </c>
      <c r="C298" s="80" t="str">
        <f t="shared" si="22"/>
        <v>Ngô Thành</v>
      </c>
      <c r="D298" s="80" t="str">
        <f t="shared" si="22"/>
        <v>Lộc</v>
      </c>
      <c r="E298" s="80" t="str">
        <f t="shared" si="22"/>
        <v>18/10/1994</v>
      </c>
      <c r="F298" s="80">
        <f t="shared" si="22"/>
        <v>0</v>
      </c>
      <c r="G298" s="122"/>
      <c r="H298" s="122"/>
      <c r="I298" s="122"/>
      <c r="J298" s="122"/>
      <c r="K298" s="122"/>
      <c r="L298" s="122"/>
      <c r="M298" s="103"/>
      <c r="N298" s="109"/>
      <c r="O298" s="104"/>
      <c r="Q298" s="110"/>
    </row>
    <row r="299" spans="1:17" ht="15" hidden="1">
      <c r="A299" s="2">
        <v>34</v>
      </c>
      <c r="B299" s="80" t="str">
        <f t="shared" si="22"/>
        <v>TLCD-153-K4</v>
      </c>
      <c r="C299" s="80" t="str">
        <f t="shared" si="22"/>
        <v>Dương Thị</v>
      </c>
      <c r="D299" s="80" t="str">
        <f t="shared" si="22"/>
        <v>Mai</v>
      </c>
      <c r="E299" s="80" t="str">
        <f t="shared" si="22"/>
        <v>06/05/1991</v>
      </c>
      <c r="F299" s="80">
        <f t="shared" si="22"/>
        <v>0</v>
      </c>
      <c r="G299" s="122"/>
      <c r="H299" s="122"/>
      <c r="I299" s="122"/>
      <c r="J299" s="122"/>
      <c r="K299" s="122"/>
      <c r="L299" s="122"/>
      <c r="M299" s="103"/>
      <c r="N299" s="109"/>
      <c r="O299" s="104"/>
      <c r="Q299" s="110"/>
    </row>
    <row r="300" spans="1:17" ht="15" hidden="1">
      <c r="A300" s="2">
        <v>35</v>
      </c>
      <c r="B300" s="80" t="str">
        <f t="shared" si="22"/>
        <v>TLCD-154-K4</v>
      </c>
      <c r="C300" s="80" t="str">
        <f t="shared" si="22"/>
        <v>Ngô Thị Thanh</v>
      </c>
      <c r="D300" s="80" t="str">
        <f t="shared" si="22"/>
        <v>Mai</v>
      </c>
      <c r="E300" s="80" t="str">
        <f t="shared" si="22"/>
        <v>02/10/1991</v>
      </c>
      <c r="F300" s="80">
        <f t="shared" si="22"/>
        <v>0</v>
      </c>
      <c r="G300" s="122"/>
      <c r="H300" s="122"/>
      <c r="I300" s="122"/>
      <c r="J300" s="122"/>
      <c r="K300" s="122"/>
      <c r="L300" s="122"/>
      <c r="M300" s="103"/>
      <c r="N300" s="109"/>
      <c r="O300" s="104"/>
      <c r="Q300" s="110"/>
    </row>
    <row r="301" spans="1:17" ht="15" hidden="1">
      <c r="A301" s="2">
        <v>36</v>
      </c>
      <c r="B301" s="80" t="str">
        <f t="shared" si="22"/>
        <v>TLCD-155-K4</v>
      </c>
      <c r="C301" s="80" t="str">
        <f t="shared" si="22"/>
        <v>Hoàng Thị Hồng</v>
      </c>
      <c r="D301" s="80" t="str">
        <f t="shared" si="22"/>
        <v>Nga</v>
      </c>
      <c r="E301" s="80" t="str">
        <f t="shared" si="22"/>
        <v>20/11/1992</v>
      </c>
      <c r="F301" s="80">
        <f t="shared" si="22"/>
        <v>0</v>
      </c>
      <c r="G301" s="122"/>
      <c r="H301" s="122"/>
      <c r="I301" s="122"/>
      <c r="J301" s="122"/>
      <c r="K301" s="122"/>
      <c r="L301" s="122"/>
      <c r="M301" s="103"/>
      <c r="N301" s="109"/>
      <c r="O301" s="104"/>
      <c r="Q301" s="110"/>
    </row>
    <row r="302" spans="1:17" ht="15" hidden="1">
      <c r="A302" s="2">
        <v>37</v>
      </c>
      <c r="B302" s="80" t="str">
        <f t="shared" si="22"/>
        <v>TLCD-156-K4</v>
      </c>
      <c r="C302" s="80" t="str">
        <f t="shared" si="22"/>
        <v>Hồ Thị Kim</v>
      </c>
      <c r="D302" s="80" t="str">
        <f t="shared" si="22"/>
        <v>Oanh</v>
      </c>
      <c r="E302" s="80" t="str">
        <f t="shared" si="22"/>
        <v>24/12/1989</v>
      </c>
      <c r="F302" s="80">
        <f t="shared" si="22"/>
        <v>0</v>
      </c>
      <c r="G302" s="122"/>
      <c r="H302" s="122"/>
      <c r="I302" s="122"/>
      <c r="J302" s="122"/>
      <c r="K302" s="122"/>
      <c r="L302" s="122"/>
      <c r="M302" s="103"/>
      <c r="N302" s="109"/>
      <c r="O302" s="104"/>
      <c r="Q302" s="110"/>
    </row>
    <row r="303" spans="1:17" ht="15" hidden="1">
      <c r="A303" s="2">
        <v>38</v>
      </c>
      <c r="B303" s="80" t="str">
        <f t="shared" si="22"/>
        <v>TLCD-157-K4</v>
      </c>
      <c r="C303" s="80" t="str">
        <f t="shared" si="22"/>
        <v>Võ Thị</v>
      </c>
      <c r="D303" s="80" t="str">
        <f t="shared" si="22"/>
        <v>Quyên</v>
      </c>
      <c r="E303" s="80" t="str">
        <f t="shared" si="22"/>
        <v>30/09/1991</v>
      </c>
      <c r="F303" s="80">
        <f t="shared" si="22"/>
        <v>0</v>
      </c>
      <c r="G303" s="122"/>
      <c r="H303" s="122"/>
      <c r="I303" s="122"/>
      <c r="J303" s="122"/>
      <c r="K303" s="122"/>
      <c r="L303" s="122"/>
      <c r="M303" s="103"/>
      <c r="N303" s="109"/>
      <c r="O303" s="104"/>
      <c r="Q303" s="110"/>
    </row>
    <row r="304" spans="1:17" ht="15" hidden="1">
      <c r="A304" s="2">
        <v>39</v>
      </c>
      <c r="B304" s="80" t="str">
        <f t="shared" si="22"/>
        <v>TLCD-158-K4</v>
      </c>
      <c r="C304" s="80" t="str">
        <f t="shared" si="22"/>
        <v>Trương Văn</v>
      </c>
      <c r="D304" s="80" t="str">
        <f t="shared" si="22"/>
        <v>Sang</v>
      </c>
      <c r="E304" s="80" t="str">
        <f t="shared" si="22"/>
        <v>10/03/1991</v>
      </c>
      <c r="F304" s="80">
        <f t="shared" si="22"/>
        <v>0</v>
      </c>
      <c r="G304" s="122"/>
      <c r="H304" s="122"/>
      <c r="I304" s="122"/>
      <c r="J304" s="122"/>
      <c r="K304" s="122"/>
      <c r="L304" s="122"/>
      <c r="M304" s="103"/>
      <c r="N304" s="109"/>
      <c r="O304" s="104"/>
      <c r="Q304" s="110"/>
    </row>
    <row r="305" spans="1:17" ht="15" hidden="1">
      <c r="A305" s="2">
        <v>40</v>
      </c>
      <c r="B305" s="80" t="str">
        <f t="shared" si="22"/>
        <v>TLCD-159-K4</v>
      </c>
      <c r="C305" s="80" t="str">
        <f t="shared" si="22"/>
        <v>Lý Quang</v>
      </c>
      <c r="D305" s="80" t="str">
        <f t="shared" si="22"/>
        <v>Tiên</v>
      </c>
      <c r="E305" s="80" t="str">
        <f t="shared" si="22"/>
        <v>18/03/1992</v>
      </c>
      <c r="F305" s="80">
        <f t="shared" si="22"/>
        <v>0</v>
      </c>
      <c r="G305" s="122"/>
      <c r="H305" s="122"/>
      <c r="I305" s="122"/>
      <c r="J305" s="122"/>
      <c r="K305" s="122"/>
      <c r="L305" s="122"/>
      <c r="M305" s="103"/>
      <c r="N305" s="109"/>
      <c r="O305" s="104"/>
      <c r="Q305" s="110"/>
    </row>
    <row r="306" spans="1:17" ht="15" hidden="1">
      <c r="A306" s="2">
        <v>41</v>
      </c>
      <c r="B306" s="80" t="str">
        <f aca="true" t="shared" si="23" ref="B306:F308">B110</f>
        <v>TLCD-160-K4</v>
      </c>
      <c r="C306" s="80" t="str">
        <f t="shared" si="23"/>
        <v>Phan Tuấn</v>
      </c>
      <c r="D306" s="80" t="str">
        <f t="shared" si="23"/>
        <v>Vũ</v>
      </c>
      <c r="E306" s="80" t="str">
        <f t="shared" si="23"/>
        <v>30/08/1992</v>
      </c>
      <c r="F306" s="80">
        <f t="shared" si="23"/>
        <v>0</v>
      </c>
      <c r="G306" s="122"/>
      <c r="H306" s="122"/>
      <c r="I306" s="122"/>
      <c r="J306" s="122"/>
      <c r="K306" s="122"/>
      <c r="L306" s="122"/>
      <c r="M306" s="103"/>
      <c r="N306" s="109"/>
      <c r="O306" s="104"/>
      <c r="Q306" s="110"/>
    </row>
    <row r="307" spans="1:17" ht="15" hidden="1">
      <c r="A307" s="2">
        <v>42</v>
      </c>
      <c r="B307" s="80" t="str">
        <f t="shared" si="23"/>
        <v>TLCD-161-K4</v>
      </c>
      <c r="C307" s="80" t="str">
        <f t="shared" si="23"/>
        <v>Nguyễn Thị</v>
      </c>
      <c r="D307" s="80" t="str">
        <f t="shared" si="23"/>
        <v>Loan</v>
      </c>
      <c r="E307" s="80" t="str">
        <f t="shared" si="23"/>
        <v>01/11/1991</v>
      </c>
      <c r="F307" s="80">
        <f t="shared" si="23"/>
        <v>0</v>
      </c>
      <c r="G307" s="122"/>
      <c r="H307" s="122"/>
      <c r="I307" s="122"/>
      <c r="J307" s="122"/>
      <c r="K307" s="122"/>
      <c r="L307" s="122"/>
      <c r="M307" s="103"/>
      <c r="N307" s="109"/>
      <c r="O307" s="104"/>
      <c r="Q307" s="110"/>
    </row>
    <row r="308" spans="1:17" ht="15" hidden="1">
      <c r="A308" s="2">
        <v>43</v>
      </c>
      <c r="B308" s="80" t="str">
        <f t="shared" si="23"/>
        <v>TLCD-162-K4</v>
      </c>
      <c r="C308" s="80" t="str">
        <f t="shared" si="23"/>
        <v>Nguyễn Thị Hà</v>
      </c>
      <c r="D308" s="80" t="str">
        <f t="shared" si="23"/>
        <v>My</v>
      </c>
      <c r="E308" s="80" t="str">
        <f t="shared" si="23"/>
        <v>10/10/1986</v>
      </c>
      <c r="F308" s="80">
        <f t="shared" si="23"/>
        <v>0</v>
      </c>
      <c r="G308" s="122"/>
      <c r="H308" s="122"/>
      <c r="I308" s="122"/>
      <c r="J308" s="122"/>
      <c r="K308" s="122"/>
      <c r="L308" s="122"/>
      <c r="M308" s="103"/>
      <c r="N308" s="109"/>
      <c r="O308" s="104"/>
      <c r="Q308" s="110"/>
    </row>
    <row r="309" ht="15.75" hidden="1"/>
    <row r="310" ht="15.75" hidden="1"/>
    <row r="311" ht="15.75" hidden="1"/>
    <row r="312" ht="15.75" hidden="1"/>
    <row r="313" ht="15.75" hidden="1">
      <c r="A313" s="6" t="s">
        <v>43</v>
      </c>
    </row>
    <row r="314" spans="1:15" ht="63.75" customHeight="1" hidden="1">
      <c r="A314" s="154" t="s">
        <v>2</v>
      </c>
      <c r="B314" s="151" t="s">
        <v>42</v>
      </c>
      <c r="C314" s="157" t="s">
        <v>3</v>
      </c>
      <c r="D314" s="158"/>
      <c r="E314" s="154" t="s">
        <v>4</v>
      </c>
      <c r="F314" s="154" t="s">
        <v>5</v>
      </c>
      <c r="G314" s="148" t="s">
        <v>6</v>
      </c>
      <c r="H314" s="148" t="s">
        <v>7</v>
      </c>
      <c r="I314" s="148"/>
      <c r="J314" s="148" t="s">
        <v>8</v>
      </c>
      <c r="K314" s="148"/>
      <c r="L314" s="149" t="s">
        <v>9</v>
      </c>
      <c r="M314" s="150"/>
      <c r="N314" s="151" t="s">
        <v>10</v>
      </c>
      <c r="O314" s="151" t="s">
        <v>11</v>
      </c>
    </row>
    <row r="315" spans="1:15" ht="15.75" hidden="1">
      <c r="A315" s="155"/>
      <c r="B315" s="155"/>
      <c r="C315" s="159"/>
      <c r="D315" s="160"/>
      <c r="E315" s="155"/>
      <c r="F315" s="155"/>
      <c r="G315" s="148"/>
      <c r="H315" s="3" t="s">
        <v>12</v>
      </c>
      <c r="I315" s="3" t="s">
        <v>13</v>
      </c>
      <c r="J315" s="3" t="s">
        <v>12</v>
      </c>
      <c r="K315" s="3" t="s">
        <v>13</v>
      </c>
      <c r="L315" s="78" t="s">
        <v>40</v>
      </c>
      <c r="M315" s="4" t="s">
        <v>41</v>
      </c>
      <c r="N315" s="152"/>
      <c r="O315" s="152"/>
    </row>
    <row r="316" spans="1:15" ht="15.75" hidden="1">
      <c r="A316" s="156"/>
      <c r="B316" s="156"/>
      <c r="C316" s="161"/>
      <c r="D316" s="162"/>
      <c r="E316" s="156"/>
      <c r="F316" s="156"/>
      <c r="G316" s="4"/>
      <c r="H316" s="3"/>
      <c r="I316" s="3"/>
      <c r="J316" s="3"/>
      <c r="K316" s="3"/>
      <c r="L316" s="4"/>
      <c r="M316" s="4"/>
      <c r="N316" s="153"/>
      <c r="O316" s="153"/>
    </row>
    <row r="317" spans="1:15" ht="12.75" hidden="1">
      <c r="A317" s="2">
        <v>1</v>
      </c>
      <c r="B317" s="80" t="str">
        <f aca="true" t="shared" si="24" ref="B317:F326">B266</f>
        <v>TLCD-120-K4</v>
      </c>
      <c r="C317" s="80" t="str">
        <f t="shared" si="24"/>
        <v>Trang</v>
      </c>
      <c r="D317" s="80" t="str">
        <f t="shared" si="24"/>
        <v>Đài</v>
      </c>
      <c r="E317" s="80" t="str">
        <f t="shared" si="24"/>
        <v>17/10/1993</v>
      </c>
      <c r="F317" s="80">
        <f t="shared" si="24"/>
        <v>0</v>
      </c>
      <c r="G317" s="79"/>
      <c r="H317" s="79"/>
      <c r="I317" s="79"/>
      <c r="J317" s="79"/>
      <c r="K317" s="79"/>
      <c r="L317" s="79"/>
      <c r="M317" s="79"/>
      <c r="N317" s="109">
        <f>ROUND(ROUND(((IF(K317&lt;&gt;"",J317*2+K317*2,J317*2)+IF(H317&lt;&gt;"",H317,0))/(IF(K317&lt;&gt;"",4,2)+IF(H317&lt;&gt;"",1,0))*3+G317)/4,2)*0.4+IF(M317&lt;&gt;"",M317,L317)*0.6,1)</f>
        <v>0</v>
      </c>
      <c r="O317" s="104" t="str">
        <f>IF(AND(N317&lt;5,MAX(G317:K317)=0),"Học lại",IF(N317&lt;5," Thi lại",""))</f>
        <v>Học lại</v>
      </c>
    </row>
    <row r="318" spans="1:15" ht="12.75" hidden="1">
      <c r="A318" s="2">
        <v>2</v>
      </c>
      <c r="B318" s="80" t="str">
        <f t="shared" si="24"/>
        <v>TLCD-121-K4</v>
      </c>
      <c r="C318" s="80" t="str">
        <f t="shared" si="24"/>
        <v>Trần Thị Mỹ </v>
      </c>
      <c r="D318" s="80" t="str">
        <f t="shared" si="24"/>
        <v>Dung</v>
      </c>
      <c r="E318" s="80" t="str">
        <f t="shared" si="24"/>
        <v>25/04/1994</v>
      </c>
      <c r="F318" s="80">
        <f t="shared" si="24"/>
        <v>0</v>
      </c>
      <c r="G318" s="79"/>
      <c r="H318" s="79"/>
      <c r="I318" s="79"/>
      <c r="J318" s="79"/>
      <c r="K318" s="79"/>
      <c r="L318" s="79"/>
      <c r="M318" s="79"/>
      <c r="N318" s="109">
        <f aca="true" t="shared" si="25" ref="N318:N359">ROUND(ROUND(((IF(K318&lt;&gt;"",J318*2+K318*2,J318*2)+IF(H318&lt;&gt;"",H318,0))/(IF(K318&lt;&gt;"",4,2)+IF(H318&lt;&gt;"",1,0))*3+G318)/4,2)*0.4+IF(M318&lt;&gt;"",M318,L318)*0.6,1)</f>
        <v>0</v>
      </c>
      <c r="O318" s="104" t="str">
        <f aca="true" t="shared" si="26" ref="O318:O359">IF(AND(N318&lt;5,MAX(G318:K318)=0),"Học lại",IF(N318&lt;5," Thi lại",""))</f>
        <v>Học lại</v>
      </c>
    </row>
    <row r="319" spans="1:15" ht="12.75" hidden="1">
      <c r="A319" s="2">
        <v>3</v>
      </c>
      <c r="B319" s="80" t="str">
        <f t="shared" si="24"/>
        <v>TLCD-122-K4</v>
      </c>
      <c r="C319" s="80" t="str">
        <f t="shared" si="24"/>
        <v>Vũ Thị </v>
      </c>
      <c r="D319" s="80" t="str">
        <f t="shared" si="24"/>
        <v>Dung</v>
      </c>
      <c r="E319" s="80" t="str">
        <f t="shared" si="24"/>
        <v>12/04/1984</v>
      </c>
      <c r="F319" s="80">
        <f t="shared" si="24"/>
        <v>0</v>
      </c>
      <c r="G319" s="79"/>
      <c r="H319" s="79"/>
      <c r="I319" s="79"/>
      <c r="J319" s="79"/>
      <c r="K319" s="79"/>
      <c r="L319" s="79"/>
      <c r="M319" s="79"/>
      <c r="N319" s="109">
        <f t="shared" si="25"/>
        <v>0</v>
      </c>
      <c r="O319" s="104" t="str">
        <f t="shared" si="26"/>
        <v>Học lại</v>
      </c>
    </row>
    <row r="320" spans="1:15" ht="12.75" hidden="1">
      <c r="A320" s="2">
        <v>4</v>
      </c>
      <c r="B320" s="80" t="str">
        <f t="shared" si="24"/>
        <v>TLCD-123-K4</v>
      </c>
      <c r="C320" s="80" t="str">
        <f t="shared" si="24"/>
        <v>Nguyễn Thị Ngọc</v>
      </c>
      <c r="D320" s="80" t="str">
        <f t="shared" si="24"/>
        <v>Hà</v>
      </c>
      <c r="E320" s="80" t="str">
        <f t="shared" si="24"/>
        <v>11/09/1994</v>
      </c>
      <c r="F320" s="80">
        <f t="shared" si="24"/>
        <v>0</v>
      </c>
      <c r="G320" s="79"/>
      <c r="H320" s="79"/>
      <c r="I320" s="79"/>
      <c r="J320" s="79"/>
      <c r="K320" s="79"/>
      <c r="L320" s="79"/>
      <c r="M320" s="79"/>
      <c r="N320" s="109">
        <f t="shared" si="25"/>
        <v>0</v>
      </c>
      <c r="O320" s="104" t="str">
        <f t="shared" si="26"/>
        <v>Học lại</v>
      </c>
    </row>
    <row r="321" spans="1:15" ht="12.75" hidden="1">
      <c r="A321" s="2">
        <v>5</v>
      </c>
      <c r="B321" s="80" t="str">
        <f t="shared" si="24"/>
        <v>TLCD-124-K4</v>
      </c>
      <c r="C321" s="80" t="str">
        <f t="shared" si="24"/>
        <v>Bùi Thị Cẩm </v>
      </c>
      <c r="D321" s="80" t="str">
        <f t="shared" si="24"/>
        <v>Hà</v>
      </c>
      <c r="E321" s="80" t="str">
        <f t="shared" si="24"/>
        <v>06/01/1986</v>
      </c>
      <c r="F321" s="80">
        <f t="shared" si="24"/>
        <v>0</v>
      </c>
      <c r="G321" s="79"/>
      <c r="H321" s="79"/>
      <c r="I321" s="79"/>
      <c r="J321" s="79"/>
      <c r="K321" s="79"/>
      <c r="L321" s="79"/>
      <c r="M321" s="79"/>
      <c r="N321" s="109">
        <f t="shared" si="25"/>
        <v>0</v>
      </c>
      <c r="O321" s="104" t="str">
        <f t="shared" si="26"/>
        <v>Học lại</v>
      </c>
    </row>
    <row r="322" spans="1:15" ht="12.75" hidden="1">
      <c r="A322" s="2">
        <v>6</v>
      </c>
      <c r="B322" s="80" t="str">
        <f t="shared" si="24"/>
        <v>TLCD-125-K4</v>
      </c>
      <c r="C322" s="80" t="str">
        <f t="shared" si="24"/>
        <v>Trần Thị </v>
      </c>
      <c r="D322" s="80" t="str">
        <f t="shared" si="24"/>
        <v>Hằng</v>
      </c>
      <c r="E322" s="80" t="str">
        <f t="shared" si="24"/>
        <v>27/11/1993</v>
      </c>
      <c r="F322" s="80">
        <f t="shared" si="24"/>
        <v>0</v>
      </c>
      <c r="G322" s="79"/>
      <c r="H322" s="79"/>
      <c r="I322" s="79"/>
      <c r="J322" s="79"/>
      <c r="K322" s="79"/>
      <c r="L322" s="79"/>
      <c r="M322" s="79"/>
      <c r="N322" s="109">
        <f t="shared" si="25"/>
        <v>0</v>
      </c>
      <c r="O322" s="104" t="str">
        <f t="shared" si="26"/>
        <v>Học lại</v>
      </c>
    </row>
    <row r="323" spans="1:15" ht="12.75" hidden="1">
      <c r="A323" s="2">
        <v>7</v>
      </c>
      <c r="B323" s="80" t="str">
        <f t="shared" si="24"/>
        <v>TLCD-126-K4</v>
      </c>
      <c r="C323" s="80" t="str">
        <f t="shared" si="24"/>
        <v>Lê Thị Thúy</v>
      </c>
      <c r="D323" s="80" t="str">
        <f t="shared" si="24"/>
        <v>Hằng</v>
      </c>
      <c r="E323" s="80" t="str">
        <f t="shared" si="24"/>
        <v>16/08/1993</v>
      </c>
      <c r="F323" s="80">
        <f t="shared" si="24"/>
        <v>0</v>
      </c>
      <c r="G323" s="79"/>
      <c r="H323" s="79"/>
      <c r="I323" s="79"/>
      <c r="J323" s="79"/>
      <c r="K323" s="79"/>
      <c r="L323" s="79"/>
      <c r="M323" s="79"/>
      <c r="N323" s="109">
        <f t="shared" si="25"/>
        <v>0</v>
      </c>
      <c r="O323" s="104" t="str">
        <f t="shared" si="26"/>
        <v>Học lại</v>
      </c>
    </row>
    <row r="324" spans="1:15" ht="12.75" hidden="1">
      <c r="A324" s="2">
        <v>8</v>
      </c>
      <c r="B324" s="80" t="str">
        <f t="shared" si="24"/>
        <v>TLCD-127-K4</v>
      </c>
      <c r="C324" s="80" t="str">
        <f t="shared" si="24"/>
        <v>Đoàn Thị </v>
      </c>
      <c r="D324" s="80" t="str">
        <f t="shared" si="24"/>
        <v>Hảo</v>
      </c>
      <c r="E324" s="80" t="str">
        <f t="shared" si="24"/>
        <v>28/12/1991</v>
      </c>
      <c r="F324" s="80">
        <f t="shared" si="24"/>
        <v>0</v>
      </c>
      <c r="G324" s="79"/>
      <c r="H324" s="79"/>
      <c r="I324" s="79"/>
      <c r="J324" s="79"/>
      <c r="K324" s="79"/>
      <c r="L324" s="79"/>
      <c r="M324" s="79"/>
      <c r="N324" s="109">
        <f t="shared" si="25"/>
        <v>0</v>
      </c>
      <c r="O324" s="104" t="str">
        <f t="shared" si="26"/>
        <v>Học lại</v>
      </c>
    </row>
    <row r="325" spans="1:15" ht="12.75" hidden="1">
      <c r="A325" s="2">
        <v>9</v>
      </c>
      <c r="B325" s="80" t="str">
        <f t="shared" si="24"/>
        <v>TLCD-128-K4</v>
      </c>
      <c r="C325" s="80" t="str">
        <f t="shared" si="24"/>
        <v>Vũ Ngọc</v>
      </c>
      <c r="D325" s="80" t="str">
        <f t="shared" si="24"/>
        <v>Liên</v>
      </c>
      <c r="E325" s="80" t="str">
        <f t="shared" si="24"/>
        <v>01/08/1991</v>
      </c>
      <c r="F325" s="80">
        <f t="shared" si="24"/>
        <v>0</v>
      </c>
      <c r="G325" s="79"/>
      <c r="H325" s="79"/>
      <c r="I325" s="79"/>
      <c r="J325" s="79"/>
      <c r="K325" s="79"/>
      <c r="L325" s="79"/>
      <c r="M325" s="79"/>
      <c r="N325" s="109">
        <f t="shared" si="25"/>
        <v>0</v>
      </c>
      <c r="O325" s="104" t="str">
        <f t="shared" si="26"/>
        <v>Học lại</v>
      </c>
    </row>
    <row r="326" spans="1:15" ht="12.75" hidden="1">
      <c r="A326" s="2">
        <v>10</v>
      </c>
      <c r="B326" s="80" t="str">
        <f t="shared" si="24"/>
        <v>TLCD-129-K4</v>
      </c>
      <c r="C326" s="80" t="str">
        <f t="shared" si="24"/>
        <v>Trần Thị  </v>
      </c>
      <c r="D326" s="80" t="str">
        <f t="shared" si="24"/>
        <v>Lý</v>
      </c>
      <c r="E326" s="80" t="str">
        <f t="shared" si="24"/>
        <v>16/10/1994</v>
      </c>
      <c r="F326" s="80">
        <f t="shared" si="24"/>
        <v>0</v>
      </c>
      <c r="G326" s="79"/>
      <c r="H326" s="79"/>
      <c r="I326" s="79"/>
      <c r="J326" s="79"/>
      <c r="K326" s="79"/>
      <c r="L326" s="79"/>
      <c r="M326" s="79"/>
      <c r="N326" s="109">
        <f t="shared" si="25"/>
        <v>0</v>
      </c>
      <c r="O326" s="104" t="str">
        <f t="shared" si="26"/>
        <v>Học lại</v>
      </c>
    </row>
    <row r="327" spans="1:15" ht="12.75" hidden="1">
      <c r="A327" s="2">
        <v>11</v>
      </c>
      <c r="B327" s="80" t="str">
        <f aca="true" t="shared" si="27" ref="B327:F336">B276</f>
        <v>TLCD-130-K4</v>
      </c>
      <c r="C327" s="80" t="str">
        <f t="shared" si="27"/>
        <v>Chung Nhật</v>
      </c>
      <c r="D327" s="80" t="str">
        <f t="shared" si="27"/>
        <v>Nam</v>
      </c>
      <c r="E327" s="80" t="str">
        <f t="shared" si="27"/>
        <v>13/02/1992</v>
      </c>
      <c r="F327" s="80">
        <f t="shared" si="27"/>
        <v>0</v>
      </c>
      <c r="G327" s="79"/>
      <c r="H327" s="79"/>
      <c r="I327" s="79"/>
      <c r="J327" s="79"/>
      <c r="K327" s="79"/>
      <c r="L327" s="79"/>
      <c r="M327" s="79"/>
      <c r="N327" s="109">
        <f t="shared" si="25"/>
        <v>0</v>
      </c>
      <c r="O327" s="104" t="str">
        <f t="shared" si="26"/>
        <v>Học lại</v>
      </c>
    </row>
    <row r="328" spans="1:15" ht="12.75" hidden="1">
      <c r="A328" s="2">
        <v>12</v>
      </c>
      <c r="B328" s="80" t="str">
        <f t="shared" si="27"/>
        <v>TLCD-131-K4</v>
      </c>
      <c r="C328" s="80" t="str">
        <f t="shared" si="27"/>
        <v>Bùi Thị Tuyết</v>
      </c>
      <c r="D328" s="80" t="str">
        <f t="shared" si="27"/>
        <v>Ngân</v>
      </c>
      <c r="E328" s="80" t="str">
        <f t="shared" si="27"/>
        <v>03/11/1992</v>
      </c>
      <c r="F328" s="80">
        <f t="shared" si="27"/>
        <v>0</v>
      </c>
      <c r="G328" s="79"/>
      <c r="H328" s="79"/>
      <c r="I328" s="79"/>
      <c r="J328" s="79"/>
      <c r="K328" s="79"/>
      <c r="L328" s="79"/>
      <c r="M328" s="79"/>
      <c r="N328" s="109">
        <f t="shared" si="25"/>
        <v>0</v>
      </c>
      <c r="O328" s="104" t="str">
        <f t="shared" si="26"/>
        <v>Học lại</v>
      </c>
    </row>
    <row r="329" spans="1:15" ht="12.75" hidden="1">
      <c r="A329" s="2">
        <v>13</v>
      </c>
      <c r="B329" s="80" t="str">
        <f t="shared" si="27"/>
        <v>TLCD-132-K4</v>
      </c>
      <c r="C329" s="80" t="str">
        <f t="shared" si="27"/>
        <v>Đào Thị</v>
      </c>
      <c r="D329" s="80" t="str">
        <f t="shared" si="27"/>
        <v>Ngần</v>
      </c>
      <c r="E329" s="80" t="str">
        <f t="shared" si="27"/>
        <v>25/01/1992</v>
      </c>
      <c r="F329" s="80">
        <f t="shared" si="27"/>
        <v>0</v>
      </c>
      <c r="G329" s="79"/>
      <c r="H329" s="79"/>
      <c r="I329" s="79"/>
      <c r="J329" s="79"/>
      <c r="K329" s="79"/>
      <c r="L329" s="79"/>
      <c r="M329" s="79"/>
      <c r="N329" s="109">
        <f t="shared" si="25"/>
        <v>0</v>
      </c>
      <c r="O329" s="104" t="str">
        <f t="shared" si="26"/>
        <v>Học lại</v>
      </c>
    </row>
    <row r="330" spans="1:15" ht="12.75" hidden="1">
      <c r="A330" s="2">
        <v>14</v>
      </c>
      <c r="B330" s="80" t="str">
        <f t="shared" si="27"/>
        <v>TLCD-133-K4</v>
      </c>
      <c r="C330" s="80" t="str">
        <f t="shared" si="27"/>
        <v>Lê Thị </v>
      </c>
      <c r="D330" s="80" t="str">
        <f t="shared" si="27"/>
        <v>Ngoan</v>
      </c>
      <c r="E330" s="80" t="str">
        <f t="shared" si="27"/>
        <v>05/01/1986</v>
      </c>
      <c r="F330" s="80">
        <f t="shared" si="27"/>
        <v>0</v>
      </c>
      <c r="G330" s="79"/>
      <c r="H330" s="79"/>
      <c r="I330" s="79"/>
      <c r="J330" s="79"/>
      <c r="K330" s="79"/>
      <c r="L330" s="79"/>
      <c r="M330" s="79"/>
      <c r="N330" s="109">
        <f t="shared" si="25"/>
        <v>0</v>
      </c>
      <c r="O330" s="104" t="str">
        <f t="shared" si="26"/>
        <v>Học lại</v>
      </c>
    </row>
    <row r="331" spans="1:15" ht="12.75" hidden="1">
      <c r="A331" s="2">
        <v>15</v>
      </c>
      <c r="B331" s="80" t="str">
        <f t="shared" si="27"/>
        <v>TLCD-134-K4</v>
      </c>
      <c r="C331" s="80" t="str">
        <f t="shared" si="27"/>
        <v>Nguyễn Thị Ánh</v>
      </c>
      <c r="D331" s="80" t="str">
        <f t="shared" si="27"/>
        <v>Nguyệt</v>
      </c>
      <c r="E331" s="80" t="str">
        <f t="shared" si="27"/>
        <v>04/09/1993</v>
      </c>
      <c r="F331" s="80">
        <f t="shared" si="27"/>
        <v>0</v>
      </c>
      <c r="G331" s="79"/>
      <c r="H331" s="79"/>
      <c r="I331" s="79"/>
      <c r="J331" s="79"/>
      <c r="K331" s="79"/>
      <c r="L331" s="79"/>
      <c r="M331" s="79"/>
      <c r="N331" s="109">
        <f t="shared" si="25"/>
        <v>0</v>
      </c>
      <c r="O331" s="104" t="str">
        <f t="shared" si="26"/>
        <v>Học lại</v>
      </c>
    </row>
    <row r="332" spans="1:15" ht="12.75" hidden="1">
      <c r="A332" s="2">
        <v>16</v>
      </c>
      <c r="B332" s="80" t="str">
        <f t="shared" si="27"/>
        <v>TLCD-135-K4</v>
      </c>
      <c r="C332" s="80" t="str">
        <f t="shared" si="27"/>
        <v>Nguyễn Thị Yến</v>
      </c>
      <c r="D332" s="80" t="str">
        <f t="shared" si="27"/>
        <v>Nhi</v>
      </c>
      <c r="E332" s="80" t="str">
        <f t="shared" si="27"/>
        <v>13/08/1994</v>
      </c>
      <c r="F332" s="80">
        <f t="shared" si="27"/>
        <v>0</v>
      </c>
      <c r="G332" s="79"/>
      <c r="H332" s="79"/>
      <c r="I332" s="79"/>
      <c r="J332" s="79"/>
      <c r="K332" s="79"/>
      <c r="L332" s="79"/>
      <c r="M332" s="79"/>
      <c r="N332" s="109">
        <f t="shared" si="25"/>
        <v>0</v>
      </c>
      <c r="O332" s="104" t="str">
        <f t="shared" si="26"/>
        <v>Học lại</v>
      </c>
    </row>
    <row r="333" spans="1:15" ht="12.75" hidden="1">
      <c r="A333" s="2">
        <v>17</v>
      </c>
      <c r="B333" s="80" t="str">
        <f t="shared" si="27"/>
        <v>TLCD-136-K4</v>
      </c>
      <c r="C333" s="80" t="str">
        <f t="shared" si="27"/>
        <v>Nguyễn Trần Vũ</v>
      </c>
      <c r="D333" s="80" t="str">
        <f t="shared" si="27"/>
        <v>Nhi</v>
      </c>
      <c r="E333" s="80" t="str">
        <f t="shared" si="27"/>
        <v>16/02/1989</v>
      </c>
      <c r="F333" s="80">
        <f t="shared" si="27"/>
        <v>0</v>
      </c>
      <c r="G333" s="79"/>
      <c r="H333" s="79"/>
      <c r="I333" s="79"/>
      <c r="J333" s="79"/>
      <c r="K333" s="79"/>
      <c r="L333" s="79"/>
      <c r="M333" s="79"/>
      <c r="N333" s="109">
        <f t="shared" si="25"/>
        <v>0</v>
      </c>
      <c r="O333" s="104" t="str">
        <f t="shared" si="26"/>
        <v>Học lại</v>
      </c>
    </row>
    <row r="334" spans="1:15" ht="12.75" hidden="1">
      <c r="A334" s="2">
        <v>18</v>
      </c>
      <c r="B334" s="80" t="str">
        <f t="shared" si="27"/>
        <v>TLCD-137-K4</v>
      </c>
      <c r="C334" s="80" t="str">
        <f t="shared" si="27"/>
        <v>Nguyễn Lê Trúc</v>
      </c>
      <c r="D334" s="80" t="str">
        <f t="shared" si="27"/>
        <v>Quỳnh</v>
      </c>
      <c r="E334" s="80" t="str">
        <f t="shared" si="27"/>
        <v>28/10/1991</v>
      </c>
      <c r="F334" s="80">
        <f t="shared" si="27"/>
        <v>0</v>
      </c>
      <c r="G334" s="79"/>
      <c r="H334" s="79"/>
      <c r="I334" s="79"/>
      <c r="J334" s="79"/>
      <c r="K334" s="79"/>
      <c r="L334" s="79"/>
      <c r="M334" s="79"/>
      <c r="N334" s="109">
        <f t="shared" si="25"/>
        <v>0</v>
      </c>
      <c r="O334" s="104" t="str">
        <f t="shared" si="26"/>
        <v>Học lại</v>
      </c>
    </row>
    <row r="335" spans="1:15" ht="12.75" hidden="1">
      <c r="A335" s="2">
        <v>19</v>
      </c>
      <c r="B335" s="80" t="str">
        <f t="shared" si="27"/>
        <v>TLCD-138-K4</v>
      </c>
      <c r="C335" s="80" t="str">
        <f t="shared" si="27"/>
        <v>Võ Thị Bích</v>
      </c>
      <c r="D335" s="80" t="str">
        <f t="shared" si="27"/>
        <v>Thư</v>
      </c>
      <c r="E335" s="80" t="str">
        <f t="shared" si="27"/>
        <v>30/01/1993</v>
      </c>
      <c r="F335" s="80">
        <f t="shared" si="27"/>
        <v>0</v>
      </c>
      <c r="G335" s="79"/>
      <c r="H335" s="79"/>
      <c r="I335" s="79"/>
      <c r="J335" s="79"/>
      <c r="K335" s="79"/>
      <c r="L335" s="79"/>
      <c r="M335" s="79"/>
      <c r="N335" s="109">
        <f t="shared" si="25"/>
        <v>0</v>
      </c>
      <c r="O335" s="104" t="str">
        <f t="shared" si="26"/>
        <v>Học lại</v>
      </c>
    </row>
    <row r="336" spans="1:15" ht="12.75" hidden="1">
      <c r="A336" s="2">
        <v>20</v>
      </c>
      <c r="B336" s="80" t="str">
        <f t="shared" si="27"/>
        <v>TLCD-139-K4</v>
      </c>
      <c r="C336" s="80" t="str">
        <f t="shared" si="27"/>
        <v>Nguyễn Thị </v>
      </c>
      <c r="D336" s="80" t="str">
        <f t="shared" si="27"/>
        <v>Thúy</v>
      </c>
      <c r="E336" s="80" t="str">
        <f t="shared" si="27"/>
        <v>15/04/1989</v>
      </c>
      <c r="F336" s="80">
        <f t="shared" si="27"/>
        <v>0</v>
      </c>
      <c r="G336" s="79"/>
      <c r="H336" s="79"/>
      <c r="I336" s="79"/>
      <c r="J336" s="79"/>
      <c r="K336" s="79"/>
      <c r="L336" s="79"/>
      <c r="M336" s="79"/>
      <c r="N336" s="109">
        <f t="shared" si="25"/>
        <v>0</v>
      </c>
      <c r="O336" s="104" t="str">
        <f t="shared" si="26"/>
        <v>Học lại</v>
      </c>
    </row>
    <row r="337" spans="1:15" ht="12.75" hidden="1">
      <c r="A337" s="2">
        <v>21</v>
      </c>
      <c r="B337" s="80" t="str">
        <f aca="true" t="shared" si="28" ref="B337:F346">B286</f>
        <v>TLCD-140-K4</v>
      </c>
      <c r="C337" s="80" t="str">
        <f t="shared" si="28"/>
        <v>Hoàng Thị Trang Thủy</v>
      </c>
      <c r="D337" s="80" t="str">
        <f t="shared" si="28"/>
        <v>Tiên</v>
      </c>
      <c r="E337" s="80" t="str">
        <f t="shared" si="28"/>
        <v>01/01/1989</v>
      </c>
      <c r="F337" s="80">
        <f t="shared" si="28"/>
        <v>0</v>
      </c>
      <c r="G337" s="79"/>
      <c r="H337" s="79"/>
      <c r="I337" s="79"/>
      <c r="J337" s="79"/>
      <c r="K337" s="79"/>
      <c r="L337" s="79"/>
      <c r="M337" s="79"/>
      <c r="N337" s="109">
        <f t="shared" si="25"/>
        <v>0</v>
      </c>
      <c r="O337" s="104" t="str">
        <f t="shared" si="26"/>
        <v>Học lại</v>
      </c>
    </row>
    <row r="338" spans="1:15" ht="12.75" hidden="1">
      <c r="A338" s="2">
        <v>22</v>
      </c>
      <c r="B338" s="80" t="str">
        <f t="shared" si="28"/>
        <v>TLCD-141-K4</v>
      </c>
      <c r="C338" s="80" t="str">
        <f t="shared" si="28"/>
        <v>Trần Thị Thùy</v>
      </c>
      <c r="D338" s="80" t="str">
        <f t="shared" si="28"/>
        <v>Trang</v>
      </c>
      <c r="E338" s="80" t="str">
        <f t="shared" si="28"/>
        <v>08/10/1993</v>
      </c>
      <c r="F338" s="80">
        <f t="shared" si="28"/>
        <v>0</v>
      </c>
      <c r="G338" s="79"/>
      <c r="H338" s="79"/>
      <c r="I338" s="79"/>
      <c r="J338" s="79"/>
      <c r="K338" s="79"/>
      <c r="L338" s="79"/>
      <c r="M338" s="79"/>
      <c r="N338" s="109">
        <f t="shared" si="25"/>
        <v>0</v>
      </c>
      <c r="O338" s="104" t="str">
        <f t="shared" si="26"/>
        <v>Học lại</v>
      </c>
    </row>
    <row r="339" spans="1:15" ht="12.75" hidden="1">
      <c r="A339" s="2">
        <v>23</v>
      </c>
      <c r="B339" s="80" t="str">
        <f t="shared" si="28"/>
        <v>TLCD-142-K4</v>
      </c>
      <c r="C339" s="80" t="str">
        <f t="shared" si="28"/>
        <v>Nguyễn Thị Cẩm </v>
      </c>
      <c r="D339" s="80" t="str">
        <f t="shared" si="28"/>
        <v>Vân</v>
      </c>
      <c r="E339" s="80" t="str">
        <f t="shared" si="28"/>
        <v>01/11/1989</v>
      </c>
      <c r="F339" s="80">
        <f t="shared" si="28"/>
        <v>0</v>
      </c>
      <c r="G339" s="79"/>
      <c r="H339" s="79"/>
      <c r="I339" s="79"/>
      <c r="J339" s="79"/>
      <c r="K339" s="79"/>
      <c r="L339" s="79"/>
      <c r="M339" s="79"/>
      <c r="N339" s="109">
        <f t="shared" si="25"/>
        <v>0</v>
      </c>
      <c r="O339" s="104" t="str">
        <f t="shared" si="26"/>
        <v>Học lại</v>
      </c>
    </row>
    <row r="340" spans="1:15" ht="12.75" hidden="1">
      <c r="A340" s="2">
        <v>24</v>
      </c>
      <c r="B340" s="80" t="str">
        <f t="shared" si="28"/>
        <v>TLCD-143-K4</v>
      </c>
      <c r="C340" s="80" t="str">
        <f t="shared" si="28"/>
        <v>Nguyễn Thị </v>
      </c>
      <c r="D340" s="80" t="str">
        <f t="shared" si="28"/>
        <v>Xuân</v>
      </c>
      <c r="E340" s="80" t="str">
        <f t="shared" si="28"/>
        <v>15/05/1991</v>
      </c>
      <c r="F340" s="80">
        <f t="shared" si="28"/>
        <v>0</v>
      </c>
      <c r="G340" s="79"/>
      <c r="H340" s="79"/>
      <c r="I340" s="79"/>
      <c r="J340" s="79"/>
      <c r="K340" s="79"/>
      <c r="L340" s="79"/>
      <c r="M340" s="79"/>
      <c r="N340" s="109">
        <f t="shared" si="25"/>
        <v>0</v>
      </c>
      <c r="O340" s="104" t="str">
        <f t="shared" si="26"/>
        <v>Học lại</v>
      </c>
    </row>
    <row r="341" spans="1:15" ht="12.75" hidden="1">
      <c r="A341" s="2">
        <v>25</v>
      </c>
      <c r="B341" s="80" t="str">
        <f t="shared" si="28"/>
        <v>TLCD-144-K4</v>
      </c>
      <c r="C341" s="80" t="str">
        <f t="shared" si="28"/>
        <v>Trương Duy Hải</v>
      </c>
      <c r="D341" s="80" t="str">
        <f t="shared" si="28"/>
        <v>Yến</v>
      </c>
      <c r="E341" s="80" t="str">
        <f t="shared" si="28"/>
        <v>06/11/1991</v>
      </c>
      <c r="F341" s="80">
        <f t="shared" si="28"/>
        <v>0</v>
      </c>
      <c r="G341" s="79"/>
      <c r="H341" s="79"/>
      <c r="I341" s="79"/>
      <c r="J341" s="79"/>
      <c r="K341" s="79"/>
      <c r="L341" s="79"/>
      <c r="M341" s="79"/>
      <c r="N341" s="109">
        <f t="shared" si="25"/>
        <v>0</v>
      </c>
      <c r="O341" s="104" t="str">
        <f t="shared" si="26"/>
        <v>Học lại</v>
      </c>
    </row>
    <row r="342" spans="1:15" ht="12.75" hidden="1">
      <c r="A342" s="2">
        <v>26</v>
      </c>
      <c r="B342" s="80" t="str">
        <f t="shared" si="28"/>
        <v>TLCD-145-K4</v>
      </c>
      <c r="C342" s="80" t="str">
        <f t="shared" si="28"/>
        <v>Vũ Thị Tuyết</v>
      </c>
      <c r="D342" s="80" t="str">
        <f t="shared" si="28"/>
        <v>An</v>
      </c>
      <c r="E342" s="80" t="str">
        <f t="shared" si="28"/>
        <v>12/03/1973</v>
      </c>
      <c r="F342" s="80">
        <f t="shared" si="28"/>
        <v>0</v>
      </c>
      <c r="G342" s="79"/>
      <c r="H342" s="79"/>
      <c r="I342" s="79"/>
      <c r="J342" s="79"/>
      <c r="K342" s="79"/>
      <c r="L342" s="79"/>
      <c r="M342" s="79"/>
      <c r="N342" s="109">
        <f t="shared" si="25"/>
        <v>0</v>
      </c>
      <c r="O342" s="104" t="str">
        <f t="shared" si="26"/>
        <v>Học lại</v>
      </c>
    </row>
    <row r="343" spans="1:15" ht="12.75" hidden="1">
      <c r="A343" s="2">
        <v>27</v>
      </c>
      <c r="B343" s="80" t="str">
        <f t="shared" si="28"/>
        <v>TLCD-146-K4</v>
      </c>
      <c r="C343" s="80" t="str">
        <f t="shared" si="28"/>
        <v>Nguyễn Thị Ngọc</v>
      </c>
      <c r="D343" s="80" t="str">
        <f t="shared" si="28"/>
        <v>Dung</v>
      </c>
      <c r="E343" s="80" t="str">
        <f t="shared" si="28"/>
        <v>12/04/1990</v>
      </c>
      <c r="F343" s="80">
        <f t="shared" si="28"/>
        <v>0</v>
      </c>
      <c r="G343" s="79"/>
      <c r="H343" s="79"/>
      <c r="I343" s="79"/>
      <c r="J343" s="79"/>
      <c r="K343" s="79"/>
      <c r="L343" s="79"/>
      <c r="M343" s="79"/>
      <c r="N343" s="109">
        <f t="shared" si="25"/>
        <v>0</v>
      </c>
      <c r="O343" s="104" t="str">
        <f t="shared" si="26"/>
        <v>Học lại</v>
      </c>
    </row>
    <row r="344" spans="1:15" ht="12.75" hidden="1">
      <c r="A344" s="2">
        <v>28</v>
      </c>
      <c r="B344" s="80" t="str">
        <f t="shared" si="28"/>
        <v>TLCD-147-K4</v>
      </c>
      <c r="C344" s="80" t="str">
        <f t="shared" si="28"/>
        <v>Trần Quốc</v>
      </c>
      <c r="D344" s="80" t="str">
        <f t="shared" si="28"/>
        <v>Dũng</v>
      </c>
      <c r="E344" s="80" t="str">
        <f t="shared" si="28"/>
        <v>03/08/1993</v>
      </c>
      <c r="F344" s="80">
        <f t="shared" si="28"/>
        <v>0</v>
      </c>
      <c r="G344" s="79"/>
      <c r="H344" s="79"/>
      <c r="I344" s="79"/>
      <c r="J344" s="79"/>
      <c r="K344" s="79"/>
      <c r="L344" s="79"/>
      <c r="M344" s="79"/>
      <c r="N344" s="109">
        <f t="shared" si="25"/>
        <v>0</v>
      </c>
      <c r="O344" s="104" t="str">
        <f t="shared" si="26"/>
        <v>Học lại</v>
      </c>
    </row>
    <row r="345" spans="1:15" ht="12.75" hidden="1">
      <c r="A345" s="2">
        <v>29</v>
      </c>
      <c r="B345" s="80" t="str">
        <f t="shared" si="28"/>
        <v>TLCD-148-K4</v>
      </c>
      <c r="C345" s="80" t="str">
        <f t="shared" si="28"/>
        <v>Hoàng Thị Ngân</v>
      </c>
      <c r="D345" s="80" t="str">
        <f t="shared" si="28"/>
        <v>Hà</v>
      </c>
      <c r="E345" s="80" t="str">
        <f t="shared" si="28"/>
        <v>21/10/1988</v>
      </c>
      <c r="F345" s="80">
        <f t="shared" si="28"/>
        <v>0</v>
      </c>
      <c r="G345" s="79"/>
      <c r="H345" s="79"/>
      <c r="I345" s="79"/>
      <c r="J345" s="79"/>
      <c r="K345" s="79"/>
      <c r="L345" s="79"/>
      <c r="M345" s="79"/>
      <c r="N345" s="109">
        <f t="shared" si="25"/>
        <v>0</v>
      </c>
      <c r="O345" s="104" t="str">
        <f t="shared" si="26"/>
        <v>Học lại</v>
      </c>
    </row>
    <row r="346" spans="1:15" ht="12.75" hidden="1">
      <c r="A346" s="2">
        <v>30</v>
      </c>
      <c r="B346" s="80" t="str">
        <f t="shared" si="28"/>
        <v>TLCD-149-K4</v>
      </c>
      <c r="C346" s="80" t="str">
        <f t="shared" si="28"/>
        <v>Trần Thị Thanh</v>
      </c>
      <c r="D346" s="80" t="str">
        <f t="shared" si="28"/>
        <v>Hoa</v>
      </c>
      <c r="E346" s="80" t="str">
        <f t="shared" si="28"/>
        <v>05/12/1992</v>
      </c>
      <c r="F346" s="80">
        <f t="shared" si="28"/>
        <v>0</v>
      </c>
      <c r="G346" s="79"/>
      <c r="H346" s="79"/>
      <c r="I346" s="79"/>
      <c r="J346" s="79"/>
      <c r="K346" s="79"/>
      <c r="L346" s="79"/>
      <c r="M346" s="79"/>
      <c r="N346" s="109">
        <f t="shared" si="25"/>
        <v>0</v>
      </c>
      <c r="O346" s="104" t="str">
        <f t="shared" si="26"/>
        <v>Học lại</v>
      </c>
    </row>
    <row r="347" spans="1:15" ht="12.75" hidden="1">
      <c r="A347" s="2">
        <v>31</v>
      </c>
      <c r="B347" s="80" t="str">
        <f aca="true" t="shared" si="29" ref="B347:F356">B296</f>
        <v>TLCD-150-K4</v>
      </c>
      <c r="C347" s="80" t="str">
        <f t="shared" si="29"/>
        <v>Đặng Thị Thu</v>
      </c>
      <c r="D347" s="80" t="str">
        <f t="shared" si="29"/>
        <v>Hương</v>
      </c>
      <c r="E347" s="80" t="str">
        <f t="shared" si="29"/>
        <v>06/11/1988</v>
      </c>
      <c r="F347" s="80">
        <f t="shared" si="29"/>
        <v>0</v>
      </c>
      <c r="G347" s="79"/>
      <c r="H347" s="79"/>
      <c r="I347" s="79"/>
      <c r="J347" s="79"/>
      <c r="K347" s="79"/>
      <c r="L347" s="79"/>
      <c r="M347" s="79"/>
      <c r="N347" s="109">
        <f t="shared" si="25"/>
        <v>0</v>
      </c>
      <c r="O347" s="104" t="str">
        <f t="shared" si="26"/>
        <v>Học lại</v>
      </c>
    </row>
    <row r="348" spans="1:15" ht="12.75" hidden="1">
      <c r="A348" s="2">
        <v>32</v>
      </c>
      <c r="B348" s="80" t="str">
        <f t="shared" si="29"/>
        <v>TLCD-151-K4</v>
      </c>
      <c r="C348" s="80" t="str">
        <f t="shared" si="29"/>
        <v>Lê Thị Kim</v>
      </c>
      <c r="D348" s="80" t="str">
        <f t="shared" si="29"/>
        <v>Loan</v>
      </c>
      <c r="E348" s="80" t="str">
        <f t="shared" si="29"/>
        <v>22/01/1991</v>
      </c>
      <c r="F348" s="80">
        <f t="shared" si="29"/>
        <v>0</v>
      </c>
      <c r="G348" s="79"/>
      <c r="H348" s="79"/>
      <c r="I348" s="79"/>
      <c r="J348" s="79"/>
      <c r="K348" s="79"/>
      <c r="L348" s="79"/>
      <c r="M348" s="79"/>
      <c r="N348" s="109">
        <f t="shared" si="25"/>
        <v>0</v>
      </c>
      <c r="O348" s="104" t="str">
        <f t="shared" si="26"/>
        <v>Học lại</v>
      </c>
    </row>
    <row r="349" spans="1:15" ht="12.75" hidden="1">
      <c r="A349" s="2">
        <v>33</v>
      </c>
      <c r="B349" s="80" t="str">
        <f t="shared" si="29"/>
        <v>TLCD-152-K4</v>
      </c>
      <c r="C349" s="80" t="str">
        <f t="shared" si="29"/>
        <v>Ngô Thành</v>
      </c>
      <c r="D349" s="80" t="str">
        <f t="shared" si="29"/>
        <v>Lộc</v>
      </c>
      <c r="E349" s="80" t="str">
        <f t="shared" si="29"/>
        <v>18/10/1994</v>
      </c>
      <c r="F349" s="80">
        <f t="shared" si="29"/>
        <v>0</v>
      </c>
      <c r="G349" s="79"/>
      <c r="H349" s="79"/>
      <c r="I349" s="79"/>
      <c r="J349" s="79"/>
      <c r="K349" s="79"/>
      <c r="L349" s="79"/>
      <c r="M349" s="79"/>
      <c r="N349" s="109">
        <f t="shared" si="25"/>
        <v>0</v>
      </c>
      <c r="O349" s="104" t="str">
        <f t="shared" si="26"/>
        <v>Học lại</v>
      </c>
    </row>
    <row r="350" spans="1:15" ht="12.75" hidden="1">
      <c r="A350" s="2">
        <v>34</v>
      </c>
      <c r="B350" s="80" t="str">
        <f t="shared" si="29"/>
        <v>TLCD-153-K4</v>
      </c>
      <c r="C350" s="80" t="str">
        <f t="shared" si="29"/>
        <v>Dương Thị</v>
      </c>
      <c r="D350" s="80" t="str">
        <f t="shared" si="29"/>
        <v>Mai</v>
      </c>
      <c r="E350" s="80" t="str">
        <f t="shared" si="29"/>
        <v>06/05/1991</v>
      </c>
      <c r="F350" s="80">
        <f t="shared" si="29"/>
        <v>0</v>
      </c>
      <c r="G350" s="79"/>
      <c r="H350" s="79"/>
      <c r="I350" s="79"/>
      <c r="J350" s="79"/>
      <c r="K350" s="79"/>
      <c r="L350" s="79"/>
      <c r="M350" s="79"/>
      <c r="N350" s="109">
        <f t="shared" si="25"/>
        <v>0</v>
      </c>
      <c r="O350" s="104" t="str">
        <f t="shared" si="26"/>
        <v>Học lại</v>
      </c>
    </row>
    <row r="351" spans="1:15" ht="12.75" hidden="1">
      <c r="A351" s="2">
        <v>35</v>
      </c>
      <c r="B351" s="80" t="str">
        <f t="shared" si="29"/>
        <v>TLCD-154-K4</v>
      </c>
      <c r="C351" s="80" t="str">
        <f t="shared" si="29"/>
        <v>Ngô Thị Thanh</v>
      </c>
      <c r="D351" s="80" t="str">
        <f t="shared" si="29"/>
        <v>Mai</v>
      </c>
      <c r="E351" s="80" t="str">
        <f t="shared" si="29"/>
        <v>02/10/1991</v>
      </c>
      <c r="F351" s="80">
        <f t="shared" si="29"/>
        <v>0</v>
      </c>
      <c r="G351" s="79"/>
      <c r="H351" s="79"/>
      <c r="I351" s="79"/>
      <c r="J351" s="79"/>
      <c r="K351" s="79"/>
      <c r="L351" s="79"/>
      <c r="M351" s="79"/>
      <c r="N351" s="109">
        <f t="shared" si="25"/>
        <v>0</v>
      </c>
      <c r="O351" s="104" t="str">
        <f t="shared" si="26"/>
        <v>Học lại</v>
      </c>
    </row>
    <row r="352" spans="1:15" ht="12.75" hidden="1">
      <c r="A352" s="2">
        <v>36</v>
      </c>
      <c r="B352" s="80" t="str">
        <f t="shared" si="29"/>
        <v>TLCD-155-K4</v>
      </c>
      <c r="C352" s="80" t="str">
        <f t="shared" si="29"/>
        <v>Hoàng Thị Hồng</v>
      </c>
      <c r="D352" s="80" t="str">
        <f t="shared" si="29"/>
        <v>Nga</v>
      </c>
      <c r="E352" s="80" t="str">
        <f t="shared" si="29"/>
        <v>20/11/1992</v>
      </c>
      <c r="F352" s="80">
        <f t="shared" si="29"/>
        <v>0</v>
      </c>
      <c r="G352" s="79"/>
      <c r="H352" s="79"/>
      <c r="I352" s="79"/>
      <c r="J352" s="79"/>
      <c r="K352" s="79"/>
      <c r="L352" s="79"/>
      <c r="M352" s="79"/>
      <c r="N352" s="109">
        <f t="shared" si="25"/>
        <v>0</v>
      </c>
      <c r="O352" s="104" t="str">
        <f t="shared" si="26"/>
        <v>Học lại</v>
      </c>
    </row>
    <row r="353" spans="1:15" ht="12.75" hidden="1">
      <c r="A353" s="2">
        <v>37</v>
      </c>
      <c r="B353" s="80" t="str">
        <f t="shared" si="29"/>
        <v>TLCD-156-K4</v>
      </c>
      <c r="C353" s="80" t="str">
        <f t="shared" si="29"/>
        <v>Hồ Thị Kim</v>
      </c>
      <c r="D353" s="80" t="str">
        <f t="shared" si="29"/>
        <v>Oanh</v>
      </c>
      <c r="E353" s="80" t="str">
        <f t="shared" si="29"/>
        <v>24/12/1989</v>
      </c>
      <c r="F353" s="80">
        <f t="shared" si="29"/>
        <v>0</v>
      </c>
      <c r="G353" s="79"/>
      <c r="H353" s="79"/>
      <c r="I353" s="79"/>
      <c r="J353" s="79"/>
      <c r="K353" s="79"/>
      <c r="L353" s="79"/>
      <c r="M353" s="79"/>
      <c r="N353" s="109">
        <f t="shared" si="25"/>
        <v>0</v>
      </c>
      <c r="O353" s="104" t="str">
        <f t="shared" si="26"/>
        <v>Học lại</v>
      </c>
    </row>
    <row r="354" spans="1:15" ht="12.75" hidden="1">
      <c r="A354" s="2">
        <v>38</v>
      </c>
      <c r="B354" s="80" t="str">
        <f t="shared" si="29"/>
        <v>TLCD-157-K4</v>
      </c>
      <c r="C354" s="80" t="str">
        <f t="shared" si="29"/>
        <v>Võ Thị</v>
      </c>
      <c r="D354" s="80" t="str">
        <f t="shared" si="29"/>
        <v>Quyên</v>
      </c>
      <c r="E354" s="80" t="str">
        <f t="shared" si="29"/>
        <v>30/09/1991</v>
      </c>
      <c r="F354" s="80">
        <f t="shared" si="29"/>
        <v>0</v>
      </c>
      <c r="G354" s="79"/>
      <c r="H354" s="79"/>
      <c r="I354" s="79"/>
      <c r="J354" s="79"/>
      <c r="K354" s="79"/>
      <c r="L354" s="79"/>
      <c r="M354" s="79"/>
      <c r="N354" s="109">
        <f t="shared" si="25"/>
        <v>0</v>
      </c>
      <c r="O354" s="104" t="str">
        <f t="shared" si="26"/>
        <v>Học lại</v>
      </c>
    </row>
    <row r="355" spans="1:15" ht="12.75" hidden="1">
      <c r="A355" s="2">
        <v>39</v>
      </c>
      <c r="B355" s="80" t="str">
        <f t="shared" si="29"/>
        <v>TLCD-158-K4</v>
      </c>
      <c r="C355" s="80" t="str">
        <f t="shared" si="29"/>
        <v>Trương Văn</v>
      </c>
      <c r="D355" s="80" t="str">
        <f t="shared" si="29"/>
        <v>Sang</v>
      </c>
      <c r="E355" s="80" t="str">
        <f t="shared" si="29"/>
        <v>10/03/1991</v>
      </c>
      <c r="F355" s="80">
        <f t="shared" si="29"/>
        <v>0</v>
      </c>
      <c r="G355" s="79"/>
      <c r="H355" s="79"/>
      <c r="I355" s="79"/>
      <c r="J355" s="79"/>
      <c r="K355" s="79"/>
      <c r="L355" s="79"/>
      <c r="M355" s="79"/>
      <c r="N355" s="109">
        <f t="shared" si="25"/>
        <v>0</v>
      </c>
      <c r="O355" s="104" t="str">
        <f t="shared" si="26"/>
        <v>Học lại</v>
      </c>
    </row>
    <row r="356" spans="1:15" ht="12.75" hidden="1">
      <c r="A356" s="2">
        <v>40</v>
      </c>
      <c r="B356" s="80" t="str">
        <f t="shared" si="29"/>
        <v>TLCD-159-K4</v>
      </c>
      <c r="C356" s="80" t="str">
        <f t="shared" si="29"/>
        <v>Lý Quang</v>
      </c>
      <c r="D356" s="80" t="str">
        <f t="shared" si="29"/>
        <v>Tiên</v>
      </c>
      <c r="E356" s="80" t="str">
        <f t="shared" si="29"/>
        <v>18/03/1992</v>
      </c>
      <c r="F356" s="80">
        <f t="shared" si="29"/>
        <v>0</v>
      </c>
      <c r="G356" s="79"/>
      <c r="H356" s="79"/>
      <c r="I356" s="79"/>
      <c r="J356" s="79"/>
      <c r="K356" s="79"/>
      <c r="L356" s="79"/>
      <c r="M356" s="79"/>
      <c r="N356" s="109">
        <f t="shared" si="25"/>
        <v>0</v>
      </c>
      <c r="O356" s="104" t="str">
        <f t="shared" si="26"/>
        <v>Học lại</v>
      </c>
    </row>
    <row r="357" spans="1:15" ht="12.75" hidden="1">
      <c r="A357" s="2">
        <v>41</v>
      </c>
      <c r="B357" s="80" t="str">
        <f aca="true" t="shared" si="30" ref="B357:F359">B306</f>
        <v>TLCD-160-K4</v>
      </c>
      <c r="C357" s="80" t="str">
        <f t="shared" si="30"/>
        <v>Phan Tuấn</v>
      </c>
      <c r="D357" s="80" t="str">
        <f t="shared" si="30"/>
        <v>Vũ</v>
      </c>
      <c r="E357" s="80" t="str">
        <f t="shared" si="30"/>
        <v>30/08/1992</v>
      </c>
      <c r="F357" s="80">
        <f t="shared" si="30"/>
        <v>0</v>
      </c>
      <c r="G357" s="79"/>
      <c r="H357" s="79"/>
      <c r="I357" s="79"/>
      <c r="J357" s="79"/>
      <c r="K357" s="79"/>
      <c r="L357" s="79"/>
      <c r="M357" s="79"/>
      <c r="N357" s="109">
        <f t="shared" si="25"/>
        <v>0</v>
      </c>
      <c r="O357" s="104" t="str">
        <f t="shared" si="26"/>
        <v>Học lại</v>
      </c>
    </row>
    <row r="358" spans="1:15" ht="12.75" hidden="1">
      <c r="A358" s="2">
        <v>42</v>
      </c>
      <c r="B358" s="80" t="str">
        <f t="shared" si="30"/>
        <v>TLCD-161-K4</v>
      </c>
      <c r="C358" s="80" t="str">
        <f t="shared" si="30"/>
        <v>Nguyễn Thị</v>
      </c>
      <c r="D358" s="80" t="str">
        <f t="shared" si="30"/>
        <v>Loan</v>
      </c>
      <c r="E358" s="80" t="str">
        <f t="shared" si="30"/>
        <v>01/11/1991</v>
      </c>
      <c r="F358" s="80">
        <f t="shared" si="30"/>
        <v>0</v>
      </c>
      <c r="G358" s="79"/>
      <c r="H358" s="79"/>
      <c r="I358" s="79"/>
      <c r="J358" s="79"/>
      <c r="K358" s="79"/>
      <c r="L358" s="79"/>
      <c r="M358" s="79"/>
      <c r="N358" s="109">
        <f t="shared" si="25"/>
        <v>0</v>
      </c>
      <c r="O358" s="104" t="str">
        <f t="shared" si="26"/>
        <v>Học lại</v>
      </c>
    </row>
    <row r="359" spans="1:15" ht="12.75" hidden="1">
      <c r="A359" s="2">
        <v>43</v>
      </c>
      <c r="B359" s="80" t="str">
        <f t="shared" si="30"/>
        <v>TLCD-162-K4</v>
      </c>
      <c r="C359" s="80" t="str">
        <f t="shared" si="30"/>
        <v>Nguyễn Thị Hà</v>
      </c>
      <c r="D359" s="80" t="str">
        <f t="shared" si="30"/>
        <v>My</v>
      </c>
      <c r="E359" s="80" t="str">
        <f t="shared" si="30"/>
        <v>10/10/1986</v>
      </c>
      <c r="F359" s="80">
        <f t="shared" si="30"/>
        <v>0</v>
      </c>
      <c r="G359" s="79"/>
      <c r="H359" s="79"/>
      <c r="I359" s="79"/>
      <c r="J359" s="79"/>
      <c r="K359" s="79"/>
      <c r="L359" s="79"/>
      <c r="M359" s="79"/>
      <c r="N359" s="109">
        <f t="shared" si="25"/>
        <v>0</v>
      </c>
      <c r="O359" s="104" t="str">
        <f t="shared" si="26"/>
        <v>Học lại</v>
      </c>
    </row>
    <row r="360" ht="15.75" hidden="1"/>
    <row r="361" ht="15.75" hidden="1"/>
    <row r="362" ht="15.75" hidden="1"/>
    <row r="363" ht="15.75" hidden="1"/>
    <row r="364" ht="15.75" hidden="1">
      <c r="A364" s="6" t="s">
        <v>44</v>
      </c>
    </row>
    <row r="365" spans="1:15" ht="63.75" customHeight="1" hidden="1">
      <c r="A365" s="154" t="s">
        <v>2</v>
      </c>
      <c r="B365" s="151" t="s">
        <v>42</v>
      </c>
      <c r="C365" s="157" t="s">
        <v>3</v>
      </c>
      <c r="D365" s="158"/>
      <c r="E365" s="154" t="s">
        <v>4</v>
      </c>
      <c r="F365" s="154" t="s">
        <v>5</v>
      </c>
      <c r="G365" s="148" t="s">
        <v>6</v>
      </c>
      <c r="H365" s="148" t="s">
        <v>7</v>
      </c>
      <c r="I365" s="148"/>
      <c r="J365" s="148" t="s">
        <v>8</v>
      </c>
      <c r="K365" s="148"/>
      <c r="L365" s="149" t="s">
        <v>9</v>
      </c>
      <c r="M365" s="150"/>
      <c r="N365" s="151" t="s">
        <v>10</v>
      </c>
      <c r="O365" s="151" t="s">
        <v>11</v>
      </c>
    </row>
    <row r="366" spans="1:15" ht="15.75" hidden="1">
      <c r="A366" s="155"/>
      <c r="B366" s="155"/>
      <c r="C366" s="159"/>
      <c r="D366" s="160"/>
      <c r="E366" s="155"/>
      <c r="F366" s="155"/>
      <c r="G366" s="148"/>
      <c r="H366" s="3" t="s">
        <v>12</v>
      </c>
      <c r="I366" s="3" t="s">
        <v>13</v>
      </c>
      <c r="J366" s="3" t="s">
        <v>12</v>
      </c>
      <c r="K366" s="3" t="s">
        <v>13</v>
      </c>
      <c r="L366" s="78" t="s">
        <v>40</v>
      </c>
      <c r="M366" s="4" t="s">
        <v>41</v>
      </c>
      <c r="N366" s="152"/>
      <c r="O366" s="152"/>
    </row>
    <row r="367" spans="1:15" ht="15.75" hidden="1">
      <c r="A367" s="156"/>
      <c r="B367" s="156"/>
      <c r="C367" s="161"/>
      <c r="D367" s="162"/>
      <c r="E367" s="156"/>
      <c r="F367" s="156"/>
      <c r="G367" s="4"/>
      <c r="H367" s="3"/>
      <c r="I367" s="3"/>
      <c r="J367" s="3"/>
      <c r="K367" s="3"/>
      <c r="L367" s="4"/>
      <c r="M367" s="4"/>
      <c r="N367" s="153"/>
      <c r="O367" s="153"/>
    </row>
    <row r="368" spans="1:15" ht="12.75" hidden="1">
      <c r="A368" s="2">
        <v>1</v>
      </c>
      <c r="B368" s="80" t="str">
        <f aca="true" t="shared" si="31" ref="B368:F377">B317</f>
        <v>TLCD-120-K4</v>
      </c>
      <c r="C368" s="80" t="str">
        <f t="shared" si="31"/>
        <v>Trang</v>
      </c>
      <c r="D368" s="80" t="str">
        <f t="shared" si="31"/>
        <v>Đài</v>
      </c>
      <c r="E368" s="80" t="str">
        <f t="shared" si="31"/>
        <v>17/10/1993</v>
      </c>
      <c r="F368" s="80">
        <f t="shared" si="31"/>
        <v>0</v>
      </c>
      <c r="G368" s="79"/>
      <c r="H368" s="79"/>
      <c r="I368" s="79"/>
      <c r="J368" s="79"/>
      <c r="K368" s="79"/>
      <c r="L368" s="79"/>
      <c r="M368" s="79"/>
      <c r="N368" s="109">
        <f>ROUND(ROUND(((IF(K368&lt;&gt;"",J368*2+K368*2,J368*2)+IF(H368&lt;&gt;"",H368,0))/(IF(K368&lt;&gt;"",4,2)+IF(H368&lt;&gt;"",1,0))*3+G368)/4,2)*0.4+IF(M368&lt;&gt;"",M368,L368)*0.6,1)</f>
        <v>0</v>
      </c>
      <c r="O368" s="104" t="str">
        <f>IF(AND(N368&lt;5,MAX(G368:K368)=0),"Học lại",IF(N368&lt;5," Thi lại",""))</f>
        <v>Học lại</v>
      </c>
    </row>
    <row r="369" spans="1:15" ht="12.75" hidden="1">
      <c r="A369" s="2">
        <v>2</v>
      </c>
      <c r="B369" s="80" t="str">
        <f t="shared" si="31"/>
        <v>TLCD-121-K4</v>
      </c>
      <c r="C369" s="80" t="str">
        <f t="shared" si="31"/>
        <v>Trần Thị Mỹ </v>
      </c>
      <c r="D369" s="80" t="str">
        <f t="shared" si="31"/>
        <v>Dung</v>
      </c>
      <c r="E369" s="80" t="str">
        <f t="shared" si="31"/>
        <v>25/04/1994</v>
      </c>
      <c r="F369" s="80">
        <f t="shared" si="31"/>
        <v>0</v>
      </c>
      <c r="G369" s="79"/>
      <c r="H369" s="79"/>
      <c r="I369" s="79"/>
      <c r="J369" s="79"/>
      <c r="K369" s="79"/>
      <c r="L369" s="79"/>
      <c r="M369" s="79"/>
      <c r="N369" s="109">
        <f aca="true" t="shared" si="32" ref="N369:N410">ROUND(ROUND(((IF(K369&lt;&gt;"",J369*2+K369*2,J369*2)+IF(H369&lt;&gt;"",H369,0))/(IF(K369&lt;&gt;"",4,2)+IF(H369&lt;&gt;"",1,0))*3+G369)/4,2)*0.4+IF(M369&lt;&gt;"",M369,L369)*0.6,1)</f>
        <v>0</v>
      </c>
      <c r="O369" s="104" t="str">
        <f aca="true" t="shared" si="33" ref="O369:O410">IF(AND(N369&lt;5,MAX(G369:K369)=0),"Học lại",IF(N369&lt;5," Thi lại",""))</f>
        <v>Học lại</v>
      </c>
    </row>
    <row r="370" spans="1:15" ht="12.75" hidden="1">
      <c r="A370" s="2">
        <v>3</v>
      </c>
      <c r="B370" s="80" t="str">
        <f t="shared" si="31"/>
        <v>TLCD-122-K4</v>
      </c>
      <c r="C370" s="80" t="str">
        <f t="shared" si="31"/>
        <v>Vũ Thị </v>
      </c>
      <c r="D370" s="80" t="str">
        <f t="shared" si="31"/>
        <v>Dung</v>
      </c>
      <c r="E370" s="80" t="str">
        <f t="shared" si="31"/>
        <v>12/04/1984</v>
      </c>
      <c r="F370" s="80">
        <f t="shared" si="31"/>
        <v>0</v>
      </c>
      <c r="G370" s="79"/>
      <c r="H370" s="79"/>
      <c r="I370" s="79"/>
      <c r="J370" s="79"/>
      <c r="K370" s="79"/>
      <c r="L370" s="79"/>
      <c r="M370" s="79"/>
      <c r="N370" s="109">
        <f t="shared" si="32"/>
        <v>0</v>
      </c>
      <c r="O370" s="104" t="str">
        <f t="shared" si="33"/>
        <v>Học lại</v>
      </c>
    </row>
    <row r="371" spans="1:15" ht="12.75" hidden="1">
      <c r="A371" s="2">
        <v>4</v>
      </c>
      <c r="B371" s="80" t="str">
        <f t="shared" si="31"/>
        <v>TLCD-123-K4</v>
      </c>
      <c r="C371" s="80" t="str">
        <f t="shared" si="31"/>
        <v>Nguyễn Thị Ngọc</v>
      </c>
      <c r="D371" s="80" t="str">
        <f t="shared" si="31"/>
        <v>Hà</v>
      </c>
      <c r="E371" s="80" t="str">
        <f t="shared" si="31"/>
        <v>11/09/1994</v>
      </c>
      <c r="F371" s="80">
        <f t="shared" si="31"/>
        <v>0</v>
      </c>
      <c r="G371" s="79"/>
      <c r="H371" s="79"/>
      <c r="I371" s="79"/>
      <c r="J371" s="79"/>
      <c r="K371" s="79"/>
      <c r="L371" s="79"/>
      <c r="M371" s="79"/>
      <c r="N371" s="109">
        <f t="shared" si="32"/>
        <v>0</v>
      </c>
      <c r="O371" s="104" t="str">
        <f t="shared" si="33"/>
        <v>Học lại</v>
      </c>
    </row>
    <row r="372" spans="1:15" ht="12.75" hidden="1">
      <c r="A372" s="2">
        <v>5</v>
      </c>
      <c r="B372" s="80" t="str">
        <f t="shared" si="31"/>
        <v>TLCD-124-K4</v>
      </c>
      <c r="C372" s="80" t="str">
        <f t="shared" si="31"/>
        <v>Bùi Thị Cẩm </v>
      </c>
      <c r="D372" s="80" t="str">
        <f t="shared" si="31"/>
        <v>Hà</v>
      </c>
      <c r="E372" s="80" t="str">
        <f t="shared" si="31"/>
        <v>06/01/1986</v>
      </c>
      <c r="F372" s="80">
        <f t="shared" si="31"/>
        <v>0</v>
      </c>
      <c r="G372" s="79"/>
      <c r="H372" s="79"/>
      <c r="I372" s="79"/>
      <c r="J372" s="79"/>
      <c r="K372" s="79"/>
      <c r="L372" s="79"/>
      <c r="M372" s="79"/>
      <c r="N372" s="109">
        <f t="shared" si="32"/>
        <v>0</v>
      </c>
      <c r="O372" s="104" t="str">
        <f t="shared" si="33"/>
        <v>Học lại</v>
      </c>
    </row>
    <row r="373" spans="1:15" ht="12.75" hidden="1">
      <c r="A373" s="2">
        <v>6</v>
      </c>
      <c r="B373" s="80" t="str">
        <f t="shared" si="31"/>
        <v>TLCD-125-K4</v>
      </c>
      <c r="C373" s="80" t="str">
        <f t="shared" si="31"/>
        <v>Trần Thị </v>
      </c>
      <c r="D373" s="80" t="str">
        <f t="shared" si="31"/>
        <v>Hằng</v>
      </c>
      <c r="E373" s="80" t="str">
        <f t="shared" si="31"/>
        <v>27/11/1993</v>
      </c>
      <c r="F373" s="80">
        <f t="shared" si="31"/>
        <v>0</v>
      </c>
      <c r="G373" s="79"/>
      <c r="H373" s="79"/>
      <c r="I373" s="79"/>
      <c r="J373" s="79"/>
      <c r="K373" s="79"/>
      <c r="L373" s="79"/>
      <c r="M373" s="79"/>
      <c r="N373" s="109">
        <f t="shared" si="32"/>
        <v>0</v>
      </c>
      <c r="O373" s="104" t="str">
        <f t="shared" si="33"/>
        <v>Học lại</v>
      </c>
    </row>
    <row r="374" spans="1:15" ht="12.75" hidden="1">
      <c r="A374" s="2">
        <v>7</v>
      </c>
      <c r="B374" s="80" t="str">
        <f t="shared" si="31"/>
        <v>TLCD-126-K4</v>
      </c>
      <c r="C374" s="80" t="str">
        <f t="shared" si="31"/>
        <v>Lê Thị Thúy</v>
      </c>
      <c r="D374" s="80" t="str">
        <f t="shared" si="31"/>
        <v>Hằng</v>
      </c>
      <c r="E374" s="80" t="str">
        <f t="shared" si="31"/>
        <v>16/08/1993</v>
      </c>
      <c r="F374" s="80">
        <f t="shared" si="31"/>
        <v>0</v>
      </c>
      <c r="G374" s="79"/>
      <c r="H374" s="79"/>
      <c r="I374" s="79"/>
      <c r="J374" s="79"/>
      <c r="K374" s="79"/>
      <c r="L374" s="79"/>
      <c r="M374" s="79"/>
      <c r="N374" s="109">
        <f t="shared" si="32"/>
        <v>0</v>
      </c>
      <c r="O374" s="104" t="str">
        <f t="shared" si="33"/>
        <v>Học lại</v>
      </c>
    </row>
    <row r="375" spans="1:15" ht="12.75" hidden="1">
      <c r="A375" s="2">
        <v>8</v>
      </c>
      <c r="B375" s="80" t="str">
        <f t="shared" si="31"/>
        <v>TLCD-127-K4</v>
      </c>
      <c r="C375" s="80" t="str">
        <f t="shared" si="31"/>
        <v>Đoàn Thị </v>
      </c>
      <c r="D375" s="80" t="str">
        <f t="shared" si="31"/>
        <v>Hảo</v>
      </c>
      <c r="E375" s="80" t="str">
        <f t="shared" si="31"/>
        <v>28/12/1991</v>
      </c>
      <c r="F375" s="80">
        <f t="shared" si="31"/>
        <v>0</v>
      </c>
      <c r="G375" s="79"/>
      <c r="H375" s="79"/>
      <c r="I375" s="79"/>
      <c r="J375" s="79"/>
      <c r="K375" s="79"/>
      <c r="L375" s="79"/>
      <c r="M375" s="79"/>
      <c r="N375" s="109">
        <f t="shared" si="32"/>
        <v>0</v>
      </c>
      <c r="O375" s="104" t="str">
        <f t="shared" si="33"/>
        <v>Học lại</v>
      </c>
    </row>
    <row r="376" spans="1:15" ht="12.75" hidden="1">
      <c r="A376" s="2">
        <v>9</v>
      </c>
      <c r="B376" s="80" t="str">
        <f t="shared" si="31"/>
        <v>TLCD-128-K4</v>
      </c>
      <c r="C376" s="80" t="str">
        <f t="shared" si="31"/>
        <v>Vũ Ngọc</v>
      </c>
      <c r="D376" s="80" t="str">
        <f t="shared" si="31"/>
        <v>Liên</v>
      </c>
      <c r="E376" s="80" t="str">
        <f t="shared" si="31"/>
        <v>01/08/1991</v>
      </c>
      <c r="F376" s="80">
        <f t="shared" si="31"/>
        <v>0</v>
      </c>
      <c r="G376" s="79"/>
      <c r="H376" s="79"/>
      <c r="I376" s="79"/>
      <c r="J376" s="79"/>
      <c r="K376" s="79"/>
      <c r="L376" s="79"/>
      <c r="M376" s="79"/>
      <c r="N376" s="109">
        <f t="shared" si="32"/>
        <v>0</v>
      </c>
      <c r="O376" s="104" t="str">
        <f t="shared" si="33"/>
        <v>Học lại</v>
      </c>
    </row>
    <row r="377" spans="1:15" ht="12.75" hidden="1">
      <c r="A377" s="2">
        <v>10</v>
      </c>
      <c r="B377" s="80" t="str">
        <f t="shared" si="31"/>
        <v>TLCD-129-K4</v>
      </c>
      <c r="C377" s="80" t="str">
        <f t="shared" si="31"/>
        <v>Trần Thị  </v>
      </c>
      <c r="D377" s="80" t="str">
        <f t="shared" si="31"/>
        <v>Lý</v>
      </c>
      <c r="E377" s="80" t="str">
        <f t="shared" si="31"/>
        <v>16/10/1994</v>
      </c>
      <c r="F377" s="80">
        <f t="shared" si="31"/>
        <v>0</v>
      </c>
      <c r="G377" s="79"/>
      <c r="H377" s="79"/>
      <c r="I377" s="79"/>
      <c r="J377" s="79"/>
      <c r="K377" s="79"/>
      <c r="L377" s="79"/>
      <c r="M377" s="79"/>
      <c r="N377" s="109">
        <f t="shared" si="32"/>
        <v>0</v>
      </c>
      <c r="O377" s="104" t="str">
        <f t="shared" si="33"/>
        <v>Học lại</v>
      </c>
    </row>
    <row r="378" spans="1:15" ht="12.75" hidden="1">
      <c r="A378" s="2">
        <v>11</v>
      </c>
      <c r="B378" s="80" t="str">
        <f aca="true" t="shared" si="34" ref="B378:F387">B327</f>
        <v>TLCD-130-K4</v>
      </c>
      <c r="C378" s="80" t="str">
        <f t="shared" si="34"/>
        <v>Chung Nhật</v>
      </c>
      <c r="D378" s="80" t="str">
        <f t="shared" si="34"/>
        <v>Nam</v>
      </c>
      <c r="E378" s="80" t="str">
        <f t="shared" si="34"/>
        <v>13/02/1992</v>
      </c>
      <c r="F378" s="80">
        <f t="shared" si="34"/>
        <v>0</v>
      </c>
      <c r="G378" s="79"/>
      <c r="H378" s="79"/>
      <c r="I378" s="79"/>
      <c r="J378" s="79"/>
      <c r="K378" s="79"/>
      <c r="L378" s="79"/>
      <c r="M378" s="79"/>
      <c r="N378" s="109">
        <f t="shared" si="32"/>
        <v>0</v>
      </c>
      <c r="O378" s="104" t="str">
        <f t="shared" si="33"/>
        <v>Học lại</v>
      </c>
    </row>
    <row r="379" spans="1:15" ht="12.75" hidden="1">
      <c r="A379" s="2">
        <v>12</v>
      </c>
      <c r="B379" s="80" t="str">
        <f t="shared" si="34"/>
        <v>TLCD-131-K4</v>
      </c>
      <c r="C379" s="80" t="str">
        <f t="shared" si="34"/>
        <v>Bùi Thị Tuyết</v>
      </c>
      <c r="D379" s="80" t="str">
        <f t="shared" si="34"/>
        <v>Ngân</v>
      </c>
      <c r="E379" s="80" t="str">
        <f t="shared" si="34"/>
        <v>03/11/1992</v>
      </c>
      <c r="F379" s="80">
        <f t="shared" si="34"/>
        <v>0</v>
      </c>
      <c r="G379" s="79"/>
      <c r="H379" s="79"/>
      <c r="I379" s="79"/>
      <c r="J379" s="79"/>
      <c r="K379" s="79"/>
      <c r="L379" s="79"/>
      <c r="M379" s="79"/>
      <c r="N379" s="109">
        <f t="shared" si="32"/>
        <v>0</v>
      </c>
      <c r="O379" s="104" t="str">
        <f t="shared" si="33"/>
        <v>Học lại</v>
      </c>
    </row>
    <row r="380" spans="1:15" ht="12.75" hidden="1">
      <c r="A380" s="2">
        <v>13</v>
      </c>
      <c r="B380" s="80" t="str">
        <f t="shared" si="34"/>
        <v>TLCD-132-K4</v>
      </c>
      <c r="C380" s="80" t="str">
        <f t="shared" si="34"/>
        <v>Đào Thị</v>
      </c>
      <c r="D380" s="80" t="str">
        <f t="shared" si="34"/>
        <v>Ngần</v>
      </c>
      <c r="E380" s="80" t="str">
        <f t="shared" si="34"/>
        <v>25/01/1992</v>
      </c>
      <c r="F380" s="80">
        <f t="shared" si="34"/>
        <v>0</v>
      </c>
      <c r="G380" s="79"/>
      <c r="H380" s="79"/>
      <c r="I380" s="79"/>
      <c r="J380" s="79"/>
      <c r="K380" s="79"/>
      <c r="L380" s="79"/>
      <c r="M380" s="79"/>
      <c r="N380" s="109">
        <f t="shared" si="32"/>
        <v>0</v>
      </c>
      <c r="O380" s="104" t="str">
        <f t="shared" si="33"/>
        <v>Học lại</v>
      </c>
    </row>
    <row r="381" spans="1:15" ht="12.75" hidden="1">
      <c r="A381" s="2">
        <v>14</v>
      </c>
      <c r="B381" s="80" t="str">
        <f t="shared" si="34"/>
        <v>TLCD-133-K4</v>
      </c>
      <c r="C381" s="80" t="str">
        <f t="shared" si="34"/>
        <v>Lê Thị </v>
      </c>
      <c r="D381" s="80" t="str">
        <f t="shared" si="34"/>
        <v>Ngoan</v>
      </c>
      <c r="E381" s="80" t="str">
        <f t="shared" si="34"/>
        <v>05/01/1986</v>
      </c>
      <c r="F381" s="80">
        <f t="shared" si="34"/>
        <v>0</v>
      </c>
      <c r="G381" s="79"/>
      <c r="H381" s="79"/>
      <c r="I381" s="79"/>
      <c r="J381" s="79"/>
      <c r="K381" s="79"/>
      <c r="L381" s="79"/>
      <c r="M381" s="79"/>
      <c r="N381" s="109">
        <f t="shared" si="32"/>
        <v>0</v>
      </c>
      <c r="O381" s="104" t="str">
        <f t="shared" si="33"/>
        <v>Học lại</v>
      </c>
    </row>
    <row r="382" spans="1:15" ht="12.75" hidden="1">
      <c r="A382" s="2">
        <v>15</v>
      </c>
      <c r="B382" s="80" t="str">
        <f t="shared" si="34"/>
        <v>TLCD-134-K4</v>
      </c>
      <c r="C382" s="80" t="str">
        <f t="shared" si="34"/>
        <v>Nguyễn Thị Ánh</v>
      </c>
      <c r="D382" s="80" t="str">
        <f t="shared" si="34"/>
        <v>Nguyệt</v>
      </c>
      <c r="E382" s="80" t="str">
        <f t="shared" si="34"/>
        <v>04/09/1993</v>
      </c>
      <c r="F382" s="80">
        <f t="shared" si="34"/>
        <v>0</v>
      </c>
      <c r="G382" s="79"/>
      <c r="H382" s="79"/>
      <c r="I382" s="79"/>
      <c r="J382" s="79"/>
      <c r="K382" s="79"/>
      <c r="L382" s="79"/>
      <c r="M382" s="79"/>
      <c r="N382" s="109">
        <f t="shared" si="32"/>
        <v>0</v>
      </c>
      <c r="O382" s="104" t="str">
        <f t="shared" si="33"/>
        <v>Học lại</v>
      </c>
    </row>
    <row r="383" spans="1:15" ht="12.75" hidden="1">
      <c r="A383" s="2">
        <v>16</v>
      </c>
      <c r="B383" s="80" t="str">
        <f t="shared" si="34"/>
        <v>TLCD-135-K4</v>
      </c>
      <c r="C383" s="80" t="str">
        <f t="shared" si="34"/>
        <v>Nguyễn Thị Yến</v>
      </c>
      <c r="D383" s="80" t="str">
        <f t="shared" si="34"/>
        <v>Nhi</v>
      </c>
      <c r="E383" s="80" t="str">
        <f t="shared" si="34"/>
        <v>13/08/1994</v>
      </c>
      <c r="F383" s="80">
        <f t="shared" si="34"/>
        <v>0</v>
      </c>
      <c r="G383" s="79"/>
      <c r="H383" s="79"/>
      <c r="I383" s="79"/>
      <c r="J383" s="79"/>
      <c r="K383" s="79"/>
      <c r="L383" s="79"/>
      <c r="M383" s="79"/>
      <c r="N383" s="109">
        <f t="shared" si="32"/>
        <v>0</v>
      </c>
      <c r="O383" s="104" t="str">
        <f t="shared" si="33"/>
        <v>Học lại</v>
      </c>
    </row>
    <row r="384" spans="1:15" ht="12.75" hidden="1">
      <c r="A384" s="2">
        <v>17</v>
      </c>
      <c r="B384" s="80" t="str">
        <f t="shared" si="34"/>
        <v>TLCD-136-K4</v>
      </c>
      <c r="C384" s="80" t="str">
        <f t="shared" si="34"/>
        <v>Nguyễn Trần Vũ</v>
      </c>
      <c r="D384" s="80" t="str">
        <f t="shared" si="34"/>
        <v>Nhi</v>
      </c>
      <c r="E384" s="80" t="str">
        <f t="shared" si="34"/>
        <v>16/02/1989</v>
      </c>
      <c r="F384" s="80">
        <f t="shared" si="34"/>
        <v>0</v>
      </c>
      <c r="G384" s="79"/>
      <c r="H384" s="79"/>
      <c r="I384" s="79"/>
      <c r="J384" s="79"/>
      <c r="K384" s="79"/>
      <c r="L384" s="79"/>
      <c r="M384" s="79"/>
      <c r="N384" s="109">
        <f t="shared" si="32"/>
        <v>0</v>
      </c>
      <c r="O384" s="104" t="str">
        <f t="shared" si="33"/>
        <v>Học lại</v>
      </c>
    </row>
    <row r="385" spans="1:15" ht="12.75" hidden="1">
      <c r="A385" s="2">
        <v>18</v>
      </c>
      <c r="B385" s="80" t="str">
        <f t="shared" si="34"/>
        <v>TLCD-137-K4</v>
      </c>
      <c r="C385" s="80" t="str">
        <f t="shared" si="34"/>
        <v>Nguyễn Lê Trúc</v>
      </c>
      <c r="D385" s="80" t="str">
        <f t="shared" si="34"/>
        <v>Quỳnh</v>
      </c>
      <c r="E385" s="80" t="str">
        <f t="shared" si="34"/>
        <v>28/10/1991</v>
      </c>
      <c r="F385" s="80">
        <f t="shared" si="34"/>
        <v>0</v>
      </c>
      <c r="G385" s="79"/>
      <c r="H385" s="79"/>
      <c r="I385" s="79"/>
      <c r="J385" s="79"/>
      <c r="K385" s="79"/>
      <c r="L385" s="79"/>
      <c r="M385" s="79"/>
      <c r="N385" s="109">
        <f t="shared" si="32"/>
        <v>0</v>
      </c>
      <c r="O385" s="104" t="str">
        <f t="shared" si="33"/>
        <v>Học lại</v>
      </c>
    </row>
    <row r="386" spans="1:15" ht="12.75" hidden="1">
      <c r="A386" s="2">
        <v>19</v>
      </c>
      <c r="B386" s="80" t="str">
        <f t="shared" si="34"/>
        <v>TLCD-138-K4</v>
      </c>
      <c r="C386" s="80" t="str">
        <f t="shared" si="34"/>
        <v>Võ Thị Bích</v>
      </c>
      <c r="D386" s="80" t="str">
        <f t="shared" si="34"/>
        <v>Thư</v>
      </c>
      <c r="E386" s="80" t="str">
        <f t="shared" si="34"/>
        <v>30/01/1993</v>
      </c>
      <c r="F386" s="80">
        <f t="shared" si="34"/>
        <v>0</v>
      </c>
      <c r="G386" s="79"/>
      <c r="H386" s="79"/>
      <c r="I386" s="79"/>
      <c r="J386" s="79"/>
      <c r="K386" s="79"/>
      <c r="L386" s="79"/>
      <c r="M386" s="79"/>
      <c r="N386" s="109">
        <f t="shared" si="32"/>
        <v>0</v>
      </c>
      <c r="O386" s="104" t="str">
        <f t="shared" si="33"/>
        <v>Học lại</v>
      </c>
    </row>
    <row r="387" spans="1:15" ht="12.75" hidden="1">
      <c r="A387" s="2">
        <v>20</v>
      </c>
      <c r="B387" s="80" t="str">
        <f t="shared" si="34"/>
        <v>TLCD-139-K4</v>
      </c>
      <c r="C387" s="80" t="str">
        <f t="shared" si="34"/>
        <v>Nguyễn Thị </v>
      </c>
      <c r="D387" s="80" t="str">
        <f t="shared" si="34"/>
        <v>Thúy</v>
      </c>
      <c r="E387" s="80" t="str">
        <f t="shared" si="34"/>
        <v>15/04/1989</v>
      </c>
      <c r="F387" s="80">
        <f t="shared" si="34"/>
        <v>0</v>
      </c>
      <c r="G387" s="79"/>
      <c r="H387" s="79"/>
      <c r="I387" s="79"/>
      <c r="J387" s="79"/>
      <c r="K387" s="79"/>
      <c r="L387" s="79"/>
      <c r="M387" s="79"/>
      <c r="N387" s="109">
        <f t="shared" si="32"/>
        <v>0</v>
      </c>
      <c r="O387" s="104" t="str">
        <f t="shared" si="33"/>
        <v>Học lại</v>
      </c>
    </row>
    <row r="388" spans="1:15" ht="12.75" hidden="1">
      <c r="A388" s="2">
        <v>21</v>
      </c>
      <c r="B388" s="80" t="str">
        <f aca="true" t="shared" si="35" ref="B388:F397">B337</f>
        <v>TLCD-140-K4</v>
      </c>
      <c r="C388" s="80" t="str">
        <f t="shared" si="35"/>
        <v>Hoàng Thị Trang Thủy</v>
      </c>
      <c r="D388" s="80" t="str">
        <f t="shared" si="35"/>
        <v>Tiên</v>
      </c>
      <c r="E388" s="80" t="str">
        <f t="shared" si="35"/>
        <v>01/01/1989</v>
      </c>
      <c r="F388" s="80">
        <f t="shared" si="35"/>
        <v>0</v>
      </c>
      <c r="G388" s="79"/>
      <c r="H388" s="79"/>
      <c r="I388" s="79"/>
      <c r="J388" s="79"/>
      <c r="K388" s="79"/>
      <c r="L388" s="79"/>
      <c r="M388" s="79"/>
      <c r="N388" s="109">
        <f t="shared" si="32"/>
        <v>0</v>
      </c>
      <c r="O388" s="104" t="str">
        <f t="shared" si="33"/>
        <v>Học lại</v>
      </c>
    </row>
    <row r="389" spans="1:15" ht="12.75" hidden="1">
      <c r="A389" s="2">
        <v>22</v>
      </c>
      <c r="B389" s="80" t="str">
        <f t="shared" si="35"/>
        <v>TLCD-141-K4</v>
      </c>
      <c r="C389" s="80" t="str">
        <f t="shared" si="35"/>
        <v>Trần Thị Thùy</v>
      </c>
      <c r="D389" s="80" t="str">
        <f t="shared" si="35"/>
        <v>Trang</v>
      </c>
      <c r="E389" s="80" t="str">
        <f t="shared" si="35"/>
        <v>08/10/1993</v>
      </c>
      <c r="F389" s="80">
        <f t="shared" si="35"/>
        <v>0</v>
      </c>
      <c r="G389" s="79"/>
      <c r="H389" s="79"/>
      <c r="I389" s="79"/>
      <c r="J389" s="79"/>
      <c r="K389" s="79"/>
      <c r="L389" s="79"/>
      <c r="M389" s="79"/>
      <c r="N389" s="109">
        <f t="shared" si="32"/>
        <v>0</v>
      </c>
      <c r="O389" s="104" t="str">
        <f t="shared" si="33"/>
        <v>Học lại</v>
      </c>
    </row>
    <row r="390" spans="1:15" ht="12.75" hidden="1">
      <c r="A390" s="2">
        <v>23</v>
      </c>
      <c r="B390" s="80" t="str">
        <f t="shared" si="35"/>
        <v>TLCD-142-K4</v>
      </c>
      <c r="C390" s="80" t="str">
        <f t="shared" si="35"/>
        <v>Nguyễn Thị Cẩm </v>
      </c>
      <c r="D390" s="80" t="str">
        <f t="shared" si="35"/>
        <v>Vân</v>
      </c>
      <c r="E390" s="80" t="str">
        <f t="shared" si="35"/>
        <v>01/11/1989</v>
      </c>
      <c r="F390" s="80">
        <f t="shared" si="35"/>
        <v>0</v>
      </c>
      <c r="G390" s="79"/>
      <c r="H390" s="79"/>
      <c r="I390" s="79"/>
      <c r="J390" s="79"/>
      <c r="K390" s="79"/>
      <c r="L390" s="79"/>
      <c r="M390" s="79"/>
      <c r="N390" s="109">
        <f t="shared" si="32"/>
        <v>0</v>
      </c>
      <c r="O390" s="104" t="str">
        <f t="shared" si="33"/>
        <v>Học lại</v>
      </c>
    </row>
    <row r="391" spans="1:15" ht="12.75" hidden="1">
      <c r="A391" s="2">
        <v>24</v>
      </c>
      <c r="B391" s="80" t="str">
        <f t="shared" si="35"/>
        <v>TLCD-143-K4</v>
      </c>
      <c r="C391" s="80" t="str">
        <f t="shared" si="35"/>
        <v>Nguyễn Thị </v>
      </c>
      <c r="D391" s="80" t="str">
        <f t="shared" si="35"/>
        <v>Xuân</v>
      </c>
      <c r="E391" s="80" t="str">
        <f t="shared" si="35"/>
        <v>15/05/1991</v>
      </c>
      <c r="F391" s="80">
        <f t="shared" si="35"/>
        <v>0</v>
      </c>
      <c r="G391" s="79"/>
      <c r="H391" s="79"/>
      <c r="I391" s="79"/>
      <c r="J391" s="79"/>
      <c r="K391" s="79"/>
      <c r="L391" s="79"/>
      <c r="M391" s="79"/>
      <c r="N391" s="109">
        <f t="shared" si="32"/>
        <v>0</v>
      </c>
      <c r="O391" s="104" t="str">
        <f t="shared" si="33"/>
        <v>Học lại</v>
      </c>
    </row>
    <row r="392" spans="1:15" ht="12.75" hidden="1">
      <c r="A392" s="2">
        <v>25</v>
      </c>
      <c r="B392" s="80" t="str">
        <f t="shared" si="35"/>
        <v>TLCD-144-K4</v>
      </c>
      <c r="C392" s="80" t="str">
        <f t="shared" si="35"/>
        <v>Trương Duy Hải</v>
      </c>
      <c r="D392" s="80" t="str">
        <f t="shared" si="35"/>
        <v>Yến</v>
      </c>
      <c r="E392" s="80" t="str">
        <f t="shared" si="35"/>
        <v>06/11/1991</v>
      </c>
      <c r="F392" s="80">
        <f t="shared" si="35"/>
        <v>0</v>
      </c>
      <c r="G392" s="79"/>
      <c r="H392" s="79"/>
      <c r="I392" s="79"/>
      <c r="J392" s="79"/>
      <c r="K392" s="79"/>
      <c r="L392" s="79"/>
      <c r="M392" s="79"/>
      <c r="N392" s="109">
        <f t="shared" si="32"/>
        <v>0</v>
      </c>
      <c r="O392" s="104" t="str">
        <f t="shared" si="33"/>
        <v>Học lại</v>
      </c>
    </row>
    <row r="393" spans="1:15" ht="12.75" hidden="1">
      <c r="A393" s="2">
        <v>26</v>
      </c>
      <c r="B393" s="80" t="str">
        <f t="shared" si="35"/>
        <v>TLCD-145-K4</v>
      </c>
      <c r="C393" s="80" t="str">
        <f t="shared" si="35"/>
        <v>Vũ Thị Tuyết</v>
      </c>
      <c r="D393" s="80" t="str">
        <f t="shared" si="35"/>
        <v>An</v>
      </c>
      <c r="E393" s="80" t="str">
        <f t="shared" si="35"/>
        <v>12/03/1973</v>
      </c>
      <c r="F393" s="80">
        <f t="shared" si="35"/>
        <v>0</v>
      </c>
      <c r="G393" s="79"/>
      <c r="H393" s="79"/>
      <c r="I393" s="79"/>
      <c r="J393" s="79"/>
      <c r="K393" s="79"/>
      <c r="L393" s="79"/>
      <c r="M393" s="79"/>
      <c r="N393" s="109">
        <f t="shared" si="32"/>
        <v>0</v>
      </c>
      <c r="O393" s="104" t="str">
        <f t="shared" si="33"/>
        <v>Học lại</v>
      </c>
    </row>
    <row r="394" spans="1:15" ht="12.75" hidden="1">
      <c r="A394" s="2">
        <v>27</v>
      </c>
      <c r="B394" s="80" t="str">
        <f t="shared" si="35"/>
        <v>TLCD-146-K4</v>
      </c>
      <c r="C394" s="80" t="str">
        <f t="shared" si="35"/>
        <v>Nguyễn Thị Ngọc</v>
      </c>
      <c r="D394" s="80" t="str">
        <f t="shared" si="35"/>
        <v>Dung</v>
      </c>
      <c r="E394" s="80" t="str">
        <f t="shared" si="35"/>
        <v>12/04/1990</v>
      </c>
      <c r="F394" s="80">
        <f t="shared" si="35"/>
        <v>0</v>
      </c>
      <c r="G394" s="79"/>
      <c r="H394" s="79"/>
      <c r="I394" s="79"/>
      <c r="J394" s="79"/>
      <c r="K394" s="79"/>
      <c r="L394" s="79"/>
      <c r="M394" s="79"/>
      <c r="N394" s="109">
        <f t="shared" si="32"/>
        <v>0</v>
      </c>
      <c r="O394" s="104" t="str">
        <f t="shared" si="33"/>
        <v>Học lại</v>
      </c>
    </row>
    <row r="395" spans="1:15" ht="12.75" hidden="1">
      <c r="A395" s="2">
        <v>28</v>
      </c>
      <c r="B395" s="80" t="str">
        <f t="shared" si="35"/>
        <v>TLCD-147-K4</v>
      </c>
      <c r="C395" s="80" t="str">
        <f t="shared" si="35"/>
        <v>Trần Quốc</v>
      </c>
      <c r="D395" s="80" t="str">
        <f t="shared" si="35"/>
        <v>Dũng</v>
      </c>
      <c r="E395" s="80" t="str">
        <f t="shared" si="35"/>
        <v>03/08/1993</v>
      </c>
      <c r="F395" s="80">
        <f t="shared" si="35"/>
        <v>0</v>
      </c>
      <c r="G395" s="79"/>
      <c r="H395" s="79"/>
      <c r="I395" s="79"/>
      <c r="J395" s="79"/>
      <c r="K395" s="79"/>
      <c r="L395" s="79"/>
      <c r="M395" s="79"/>
      <c r="N395" s="109">
        <f t="shared" si="32"/>
        <v>0</v>
      </c>
      <c r="O395" s="104" t="str">
        <f t="shared" si="33"/>
        <v>Học lại</v>
      </c>
    </row>
    <row r="396" spans="1:15" ht="12.75" hidden="1">
      <c r="A396" s="2">
        <v>29</v>
      </c>
      <c r="B396" s="80" t="str">
        <f t="shared" si="35"/>
        <v>TLCD-148-K4</v>
      </c>
      <c r="C396" s="80" t="str">
        <f t="shared" si="35"/>
        <v>Hoàng Thị Ngân</v>
      </c>
      <c r="D396" s="80" t="str">
        <f t="shared" si="35"/>
        <v>Hà</v>
      </c>
      <c r="E396" s="80" t="str">
        <f t="shared" si="35"/>
        <v>21/10/1988</v>
      </c>
      <c r="F396" s="80">
        <f t="shared" si="35"/>
        <v>0</v>
      </c>
      <c r="G396" s="79"/>
      <c r="H396" s="79"/>
      <c r="I396" s="79"/>
      <c r="J396" s="79"/>
      <c r="K396" s="79"/>
      <c r="L396" s="79"/>
      <c r="M396" s="79"/>
      <c r="N396" s="109">
        <f t="shared" si="32"/>
        <v>0</v>
      </c>
      <c r="O396" s="104" t="str">
        <f t="shared" si="33"/>
        <v>Học lại</v>
      </c>
    </row>
    <row r="397" spans="1:15" ht="12.75" hidden="1">
      <c r="A397" s="2">
        <v>30</v>
      </c>
      <c r="B397" s="80" t="str">
        <f t="shared" si="35"/>
        <v>TLCD-149-K4</v>
      </c>
      <c r="C397" s="80" t="str">
        <f t="shared" si="35"/>
        <v>Trần Thị Thanh</v>
      </c>
      <c r="D397" s="80" t="str">
        <f t="shared" si="35"/>
        <v>Hoa</v>
      </c>
      <c r="E397" s="80" t="str">
        <f t="shared" si="35"/>
        <v>05/12/1992</v>
      </c>
      <c r="F397" s="80">
        <f t="shared" si="35"/>
        <v>0</v>
      </c>
      <c r="G397" s="79"/>
      <c r="H397" s="79"/>
      <c r="I397" s="79"/>
      <c r="J397" s="79"/>
      <c r="K397" s="79"/>
      <c r="L397" s="79"/>
      <c r="M397" s="79"/>
      <c r="N397" s="109">
        <f t="shared" si="32"/>
        <v>0</v>
      </c>
      <c r="O397" s="104" t="str">
        <f t="shared" si="33"/>
        <v>Học lại</v>
      </c>
    </row>
    <row r="398" spans="1:15" ht="12.75" hidden="1">
      <c r="A398" s="2">
        <v>31</v>
      </c>
      <c r="B398" s="80" t="str">
        <f aca="true" t="shared" si="36" ref="B398:F407">B347</f>
        <v>TLCD-150-K4</v>
      </c>
      <c r="C398" s="80" t="str">
        <f t="shared" si="36"/>
        <v>Đặng Thị Thu</v>
      </c>
      <c r="D398" s="80" t="str">
        <f t="shared" si="36"/>
        <v>Hương</v>
      </c>
      <c r="E398" s="80" t="str">
        <f t="shared" si="36"/>
        <v>06/11/1988</v>
      </c>
      <c r="F398" s="80">
        <f t="shared" si="36"/>
        <v>0</v>
      </c>
      <c r="G398" s="79"/>
      <c r="H398" s="79"/>
      <c r="I398" s="79"/>
      <c r="J398" s="79"/>
      <c r="K398" s="79"/>
      <c r="L398" s="79"/>
      <c r="M398" s="79"/>
      <c r="N398" s="109">
        <f t="shared" si="32"/>
        <v>0</v>
      </c>
      <c r="O398" s="104" t="str">
        <f t="shared" si="33"/>
        <v>Học lại</v>
      </c>
    </row>
    <row r="399" spans="1:15" ht="12.75" hidden="1">
      <c r="A399" s="2">
        <v>32</v>
      </c>
      <c r="B399" s="80" t="str">
        <f t="shared" si="36"/>
        <v>TLCD-151-K4</v>
      </c>
      <c r="C399" s="80" t="str">
        <f t="shared" si="36"/>
        <v>Lê Thị Kim</v>
      </c>
      <c r="D399" s="80" t="str">
        <f t="shared" si="36"/>
        <v>Loan</v>
      </c>
      <c r="E399" s="80" t="str">
        <f t="shared" si="36"/>
        <v>22/01/1991</v>
      </c>
      <c r="F399" s="80">
        <f t="shared" si="36"/>
        <v>0</v>
      </c>
      <c r="G399" s="79"/>
      <c r="H399" s="79"/>
      <c r="I399" s="79"/>
      <c r="J399" s="79"/>
      <c r="K399" s="79"/>
      <c r="L399" s="79"/>
      <c r="M399" s="79"/>
      <c r="N399" s="109">
        <f t="shared" si="32"/>
        <v>0</v>
      </c>
      <c r="O399" s="104" t="str">
        <f t="shared" si="33"/>
        <v>Học lại</v>
      </c>
    </row>
    <row r="400" spans="1:15" ht="12.75" hidden="1">
      <c r="A400" s="2">
        <v>33</v>
      </c>
      <c r="B400" s="80" t="str">
        <f t="shared" si="36"/>
        <v>TLCD-152-K4</v>
      </c>
      <c r="C400" s="80" t="str">
        <f t="shared" si="36"/>
        <v>Ngô Thành</v>
      </c>
      <c r="D400" s="80" t="str">
        <f t="shared" si="36"/>
        <v>Lộc</v>
      </c>
      <c r="E400" s="80" t="str">
        <f t="shared" si="36"/>
        <v>18/10/1994</v>
      </c>
      <c r="F400" s="80">
        <f t="shared" si="36"/>
        <v>0</v>
      </c>
      <c r="G400" s="79"/>
      <c r="H400" s="79"/>
      <c r="I400" s="79"/>
      <c r="J400" s="79"/>
      <c r="K400" s="79"/>
      <c r="L400" s="79"/>
      <c r="M400" s="79"/>
      <c r="N400" s="109">
        <f t="shared" si="32"/>
        <v>0</v>
      </c>
      <c r="O400" s="104" t="str">
        <f t="shared" si="33"/>
        <v>Học lại</v>
      </c>
    </row>
    <row r="401" spans="1:15" ht="12.75" hidden="1">
      <c r="A401" s="2">
        <v>34</v>
      </c>
      <c r="B401" s="80" t="str">
        <f t="shared" si="36"/>
        <v>TLCD-153-K4</v>
      </c>
      <c r="C401" s="80" t="str">
        <f t="shared" si="36"/>
        <v>Dương Thị</v>
      </c>
      <c r="D401" s="80" t="str">
        <f t="shared" si="36"/>
        <v>Mai</v>
      </c>
      <c r="E401" s="80" t="str">
        <f t="shared" si="36"/>
        <v>06/05/1991</v>
      </c>
      <c r="F401" s="80">
        <f t="shared" si="36"/>
        <v>0</v>
      </c>
      <c r="G401" s="79"/>
      <c r="H401" s="79"/>
      <c r="I401" s="79"/>
      <c r="J401" s="79"/>
      <c r="K401" s="79"/>
      <c r="L401" s="79"/>
      <c r="M401" s="79"/>
      <c r="N401" s="109">
        <f t="shared" si="32"/>
        <v>0</v>
      </c>
      <c r="O401" s="104" t="str">
        <f t="shared" si="33"/>
        <v>Học lại</v>
      </c>
    </row>
    <row r="402" spans="1:15" ht="12.75" hidden="1">
      <c r="A402" s="2">
        <v>35</v>
      </c>
      <c r="B402" s="80" t="str">
        <f t="shared" si="36"/>
        <v>TLCD-154-K4</v>
      </c>
      <c r="C402" s="80" t="str">
        <f t="shared" si="36"/>
        <v>Ngô Thị Thanh</v>
      </c>
      <c r="D402" s="80" t="str">
        <f t="shared" si="36"/>
        <v>Mai</v>
      </c>
      <c r="E402" s="80" t="str">
        <f t="shared" si="36"/>
        <v>02/10/1991</v>
      </c>
      <c r="F402" s="80">
        <f t="shared" si="36"/>
        <v>0</v>
      </c>
      <c r="G402" s="79"/>
      <c r="H402" s="79"/>
      <c r="I402" s="79"/>
      <c r="J402" s="79"/>
      <c r="K402" s="79"/>
      <c r="L402" s="79"/>
      <c r="M402" s="79"/>
      <c r="N402" s="109">
        <f t="shared" si="32"/>
        <v>0</v>
      </c>
      <c r="O402" s="104" t="str">
        <f t="shared" si="33"/>
        <v>Học lại</v>
      </c>
    </row>
    <row r="403" spans="1:15" ht="12.75" hidden="1">
      <c r="A403" s="2">
        <v>36</v>
      </c>
      <c r="B403" s="80" t="str">
        <f t="shared" si="36"/>
        <v>TLCD-155-K4</v>
      </c>
      <c r="C403" s="80" t="str">
        <f t="shared" si="36"/>
        <v>Hoàng Thị Hồng</v>
      </c>
      <c r="D403" s="80" t="str">
        <f t="shared" si="36"/>
        <v>Nga</v>
      </c>
      <c r="E403" s="80" t="str">
        <f t="shared" si="36"/>
        <v>20/11/1992</v>
      </c>
      <c r="F403" s="80">
        <f t="shared" si="36"/>
        <v>0</v>
      </c>
      <c r="G403" s="79"/>
      <c r="H403" s="79"/>
      <c r="I403" s="79"/>
      <c r="J403" s="79"/>
      <c r="K403" s="79"/>
      <c r="L403" s="79"/>
      <c r="M403" s="79"/>
      <c r="N403" s="109">
        <f t="shared" si="32"/>
        <v>0</v>
      </c>
      <c r="O403" s="104" t="str">
        <f t="shared" si="33"/>
        <v>Học lại</v>
      </c>
    </row>
    <row r="404" spans="1:15" ht="12.75" hidden="1">
      <c r="A404" s="2">
        <v>37</v>
      </c>
      <c r="B404" s="80" t="str">
        <f t="shared" si="36"/>
        <v>TLCD-156-K4</v>
      </c>
      <c r="C404" s="80" t="str">
        <f t="shared" si="36"/>
        <v>Hồ Thị Kim</v>
      </c>
      <c r="D404" s="80" t="str">
        <f t="shared" si="36"/>
        <v>Oanh</v>
      </c>
      <c r="E404" s="80" t="str">
        <f t="shared" si="36"/>
        <v>24/12/1989</v>
      </c>
      <c r="F404" s="80">
        <f t="shared" si="36"/>
        <v>0</v>
      </c>
      <c r="G404" s="79"/>
      <c r="H404" s="79"/>
      <c r="I404" s="79"/>
      <c r="J404" s="79"/>
      <c r="K404" s="79"/>
      <c r="L404" s="79"/>
      <c r="M404" s="79"/>
      <c r="N404" s="109">
        <f t="shared" si="32"/>
        <v>0</v>
      </c>
      <c r="O404" s="104" t="str">
        <f t="shared" si="33"/>
        <v>Học lại</v>
      </c>
    </row>
    <row r="405" spans="1:15" ht="12.75" hidden="1">
      <c r="A405" s="2">
        <v>38</v>
      </c>
      <c r="B405" s="80" t="str">
        <f t="shared" si="36"/>
        <v>TLCD-157-K4</v>
      </c>
      <c r="C405" s="80" t="str">
        <f t="shared" si="36"/>
        <v>Võ Thị</v>
      </c>
      <c r="D405" s="80" t="str">
        <f t="shared" si="36"/>
        <v>Quyên</v>
      </c>
      <c r="E405" s="80" t="str">
        <f t="shared" si="36"/>
        <v>30/09/1991</v>
      </c>
      <c r="F405" s="80">
        <f t="shared" si="36"/>
        <v>0</v>
      </c>
      <c r="G405" s="79"/>
      <c r="H405" s="79"/>
      <c r="I405" s="79"/>
      <c r="J405" s="79"/>
      <c r="K405" s="79"/>
      <c r="L405" s="79"/>
      <c r="M405" s="79"/>
      <c r="N405" s="109">
        <f t="shared" si="32"/>
        <v>0</v>
      </c>
      <c r="O405" s="104" t="str">
        <f t="shared" si="33"/>
        <v>Học lại</v>
      </c>
    </row>
    <row r="406" spans="1:15" ht="12.75" hidden="1">
      <c r="A406" s="2">
        <v>39</v>
      </c>
      <c r="B406" s="80" t="str">
        <f t="shared" si="36"/>
        <v>TLCD-158-K4</v>
      </c>
      <c r="C406" s="80" t="str">
        <f t="shared" si="36"/>
        <v>Trương Văn</v>
      </c>
      <c r="D406" s="80" t="str">
        <f t="shared" si="36"/>
        <v>Sang</v>
      </c>
      <c r="E406" s="80" t="str">
        <f t="shared" si="36"/>
        <v>10/03/1991</v>
      </c>
      <c r="F406" s="80">
        <f t="shared" si="36"/>
        <v>0</v>
      </c>
      <c r="G406" s="79"/>
      <c r="H406" s="79"/>
      <c r="I406" s="79"/>
      <c r="J406" s="79"/>
      <c r="K406" s="79"/>
      <c r="L406" s="79"/>
      <c r="M406" s="79"/>
      <c r="N406" s="109">
        <f t="shared" si="32"/>
        <v>0</v>
      </c>
      <c r="O406" s="104" t="str">
        <f t="shared" si="33"/>
        <v>Học lại</v>
      </c>
    </row>
    <row r="407" spans="1:15" ht="12.75" hidden="1">
      <c r="A407" s="2">
        <v>40</v>
      </c>
      <c r="B407" s="80" t="str">
        <f t="shared" si="36"/>
        <v>TLCD-159-K4</v>
      </c>
      <c r="C407" s="80" t="str">
        <f t="shared" si="36"/>
        <v>Lý Quang</v>
      </c>
      <c r="D407" s="80" t="str">
        <f t="shared" si="36"/>
        <v>Tiên</v>
      </c>
      <c r="E407" s="80" t="str">
        <f t="shared" si="36"/>
        <v>18/03/1992</v>
      </c>
      <c r="F407" s="80">
        <f t="shared" si="36"/>
        <v>0</v>
      </c>
      <c r="G407" s="79"/>
      <c r="H407" s="79"/>
      <c r="I407" s="79"/>
      <c r="J407" s="79"/>
      <c r="K407" s="79"/>
      <c r="L407" s="79"/>
      <c r="M407" s="79"/>
      <c r="N407" s="109">
        <f t="shared" si="32"/>
        <v>0</v>
      </c>
      <c r="O407" s="104" t="str">
        <f t="shared" si="33"/>
        <v>Học lại</v>
      </c>
    </row>
    <row r="408" spans="1:15" ht="12.75" hidden="1">
      <c r="A408" s="2">
        <v>41</v>
      </c>
      <c r="B408" s="80" t="str">
        <f aca="true" t="shared" si="37" ref="B408:F410">B357</f>
        <v>TLCD-160-K4</v>
      </c>
      <c r="C408" s="80" t="str">
        <f t="shared" si="37"/>
        <v>Phan Tuấn</v>
      </c>
      <c r="D408" s="80" t="str">
        <f t="shared" si="37"/>
        <v>Vũ</v>
      </c>
      <c r="E408" s="80" t="str">
        <f t="shared" si="37"/>
        <v>30/08/1992</v>
      </c>
      <c r="F408" s="80">
        <f t="shared" si="37"/>
        <v>0</v>
      </c>
      <c r="G408" s="79"/>
      <c r="H408" s="79"/>
      <c r="I408" s="79"/>
      <c r="J408" s="79"/>
      <c r="K408" s="79"/>
      <c r="L408" s="79"/>
      <c r="M408" s="79"/>
      <c r="N408" s="109">
        <f t="shared" si="32"/>
        <v>0</v>
      </c>
      <c r="O408" s="104" t="str">
        <f t="shared" si="33"/>
        <v>Học lại</v>
      </c>
    </row>
    <row r="409" spans="1:15" ht="12.75" hidden="1">
      <c r="A409" s="2">
        <v>42</v>
      </c>
      <c r="B409" s="80" t="str">
        <f t="shared" si="37"/>
        <v>TLCD-161-K4</v>
      </c>
      <c r="C409" s="80" t="str">
        <f t="shared" si="37"/>
        <v>Nguyễn Thị</v>
      </c>
      <c r="D409" s="80" t="str">
        <f t="shared" si="37"/>
        <v>Loan</v>
      </c>
      <c r="E409" s="80" t="str">
        <f t="shared" si="37"/>
        <v>01/11/1991</v>
      </c>
      <c r="F409" s="80">
        <f t="shared" si="37"/>
        <v>0</v>
      </c>
      <c r="G409" s="79"/>
      <c r="H409" s="79"/>
      <c r="I409" s="79"/>
      <c r="J409" s="79"/>
      <c r="K409" s="79"/>
      <c r="L409" s="79"/>
      <c r="M409" s="79"/>
      <c r="N409" s="109">
        <f t="shared" si="32"/>
        <v>0</v>
      </c>
      <c r="O409" s="104" t="str">
        <f t="shared" si="33"/>
        <v>Học lại</v>
      </c>
    </row>
    <row r="410" spans="1:15" ht="12.75" hidden="1">
      <c r="A410" s="2">
        <v>43</v>
      </c>
      <c r="B410" s="80" t="str">
        <f t="shared" si="37"/>
        <v>TLCD-162-K4</v>
      </c>
      <c r="C410" s="80" t="str">
        <f t="shared" si="37"/>
        <v>Nguyễn Thị Hà</v>
      </c>
      <c r="D410" s="80" t="str">
        <f t="shared" si="37"/>
        <v>My</v>
      </c>
      <c r="E410" s="80" t="str">
        <f t="shared" si="37"/>
        <v>10/10/1986</v>
      </c>
      <c r="F410" s="80">
        <f t="shared" si="37"/>
        <v>0</v>
      </c>
      <c r="G410" s="79"/>
      <c r="H410" s="79"/>
      <c r="I410" s="79"/>
      <c r="J410" s="79"/>
      <c r="K410" s="79"/>
      <c r="L410" s="79"/>
      <c r="M410" s="79"/>
      <c r="N410" s="109">
        <f t="shared" si="32"/>
        <v>0</v>
      </c>
      <c r="O410" s="104" t="str">
        <f t="shared" si="33"/>
        <v>Học lại</v>
      </c>
    </row>
    <row r="411" ht="15.75" hidden="1"/>
    <row r="412" ht="15.75" hidden="1"/>
    <row r="413" ht="15.75" hidden="1"/>
    <row r="414" ht="15.75" hidden="1"/>
    <row r="415" ht="15.75" hidden="1">
      <c r="A415" s="6" t="s">
        <v>45</v>
      </c>
    </row>
    <row r="416" spans="1:15" ht="63.75" customHeight="1" hidden="1">
      <c r="A416" s="154" t="s">
        <v>2</v>
      </c>
      <c r="B416" s="151" t="s">
        <v>42</v>
      </c>
      <c r="C416" s="157" t="s">
        <v>3</v>
      </c>
      <c r="D416" s="158"/>
      <c r="E416" s="154" t="s">
        <v>4</v>
      </c>
      <c r="F416" s="154" t="s">
        <v>5</v>
      </c>
      <c r="G416" s="148" t="s">
        <v>6</v>
      </c>
      <c r="H416" s="148" t="s">
        <v>7</v>
      </c>
      <c r="I416" s="148"/>
      <c r="J416" s="148" t="s">
        <v>8</v>
      </c>
      <c r="K416" s="148"/>
      <c r="L416" s="149" t="s">
        <v>9</v>
      </c>
      <c r="M416" s="150"/>
      <c r="N416" s="151" t="s">
        <v>10</v>
      </c>
      <c r="O416" s="151" t="s">
        <v>11</v>
      </c>
    </row>
    <row r="417" spans="1:15" ht="15.75" hidden="1">
      <c r="A417" s="155"/>
      <c r="B417" s="155"/>
      <c r="C417" s="159"/>
      <c r="D417" s="160"/>
      <c r="E417" s="155"/>
      <c r="F417" s="155"/>
      <c r="G417" s="148"/>
      <c r="H417" s="3" t="s">
        <v>12</v>
      </c>
      <c r="I417" s="3" t="s">
        <v>13</v>
      </c>
      <c r="J417" s="3" t="s">
        <v>12</v>
      </c>
      <c r="K417" s="3" t="s">
        <v>13</v>
      </c>
      <c r="L417" s="78" t="s">
        <v>40</v>
      </c>
      <c r="M417" s="4" t="s">
        <v>41</v>
      </c>
      <c r="N417" s="152"/>
      <c r="O417" s="152"/>
    </row>
    <row r="418" spans="1:15" ht="15.75" hidden="1">
      <c r="A418" s="156"/>
      <c r="B418" s="156"/>
      <c r="C418" s="161"/>
      <c r="D418" s="162"/>
      <c r="E418" s="156"/>
      <c r="F418" s="156"/>
      <c r="G418" s="4"/>
      <c r="H418" s="3"/>
      <c r="I418" s="3"/>
      <c r="J418" s="3"/>
      <c r="K418" s="3"/>
      <c r="L418" s="4"/>
      <c r="M418" s="4"/>
      <c r="N418" s="153"/>
      <c r="O418" s="153"/>
    </row>
    <row r="419" spans="1:15" ht="12.75" hidden="1">
      <c r="A419" s="2">
        <v>1</v>
      </c>
      <c r="B419" s="80" t="str">
        <f aca="true" t="shared" si="38" ref="B419:F428">B368</f>
        <v>TLCD-120-K4</v>
      </c>
      <c r="C419" s="80" t="str">
        <f t="shared" si="38"/>
        <v>Trang</v>
      </c>
      <c r="D419" s="80" t="str">
        <f t="shared" si="38"/>
        <v>Đài</v>
      </c>
      <c r="E419" s="80" t="str">
        <f t="shared" si="38"/>
        <v>17/10/1993</v>
      </c>
      <c r="F419" s="80">
        <f t="shared" si="38"/>
        <v>0</v>
      </c>
      <c r="G419" s="79"/>
      <c r="H419" s="79"/>
      <c r="I419" s="79"/>
      <c r="J419" s="79"/>
      <c r="K419" s="79"/>
      <c r="L419" s="79"/>
      <c r="M419" s="79"/>
      <c r="N419" s="109">
        <f>ROUND(ROUND(((IF(K419&lt;&gt;"",J419*2+K419*2,J419*2)+IF(H419&lt;&gt;"",H419,0))/(IF(K419&lt;&gt;"",4,2)+IF(H419&lt;&gt;"",1,0))*3+G419)/4,2)*0.4+IF(M419&lt;&gt;"",M419,L419)*0.6,1)</f>
        <v>0</v>
      </c>
      <c r="O419" s="104" t="str">
        <f>IF(AND(N419&lt;5,MAX(G419:K419)=0),"Học lại",IF(N419&lt;5," Thi lại",""))</f>
        <v>Học lại</v>
      </c>
    </row>
    <row r="420" spans="1:15" ht="12.75" hidden="1">
      <c r="A420" s="2">
        <v>2</v>
      </c>
      <c r="B420" s="80" t="str">
        <f t="shared" si="38"/>
        <v>TLCD-121-K4</v>
      </c>
      <c r="C420" s="80" t="str">
        <f t="shared" si="38"/>
        <v>Trần Thị Mỹ </v>
      </c>
      <c r="D420" s="80" t="str">
        <f t="shared" si="38"/>
        <v>Dung</v>
      </c>
      <c r="E420" s="80" t="str">
        <f t="shared" si="38"/>
        <v>25/04/1994</v>
      </c>
      <c r="F420" s="80">
        <f t="shared" si="38"/>
        <v>0</v>
      </c>
      <c r="G420" s="79"/>
      <c r="H420" s="79"/>
      <c r="I420" s="79"/>
      <c r="J420" s="79"/>
      <c r="K420" s="79"/>
      <c r="L420" s="79"/>
      <c r="M420" s="79"/>
      <c r="N420" s="109">
        <f aca="true" t="shared" si="39" ref="N420:N461">ROUND(ROUND(((IF(K420&lt;&gt;"",J420*2+K420*2,J420*2)+IF(H420&lt;&gt;"",H420,0))/(IF(K420&lt;&gt;"",4,2)+IF(H420&lt;&gt;"",1,0))*3+G420)/4,2)*0.4+IF(M420&lt;&gt;"",M420,L420)*0.6,1)</f>
        <v>0</v>
      </c>
      <c r="O420" s="104" t="str">
        <f aca="true" t="shared" si="40" ref="O420:O461">IF(AND(N420&lt;5,MAX(G420:K420)=0),"Học lại",IF(N420&lt;5," Thi lại",""))</f>
        <v>Học lại</v>
      </c>
    </row>
    <row r="421" spans="1:15" ht="12.75" hidden="1">
      <c r="A421" s="2">
        <v>3</v>
      </c>
      <c r="B421" s="80" t="str">
        <f t="shared" si="38"/>
        <v>TLCD-122-K4</v>
      </c>
      <c r="C421" s="80" t="str">
        <f t="shared" si="38"/>
        <v>Vũ Thị </v>
      </c>
      <c r="D421" s="80" t="str">
        <f t="shared" si="38"/>
        <v>Dung</v>
      </c>
      <c r="E421" s="80" t="str">
        <f t="shared" si="38"/>
        <v>12/04/1984</v>
      </c>
      <c r="F421" s="80">
        <f t="shared" si="38"/>
        <v>0</v>
      </c>
      <c r="G421" s="79"/>
      <c r="H421" s="79"/>
      <c r="I421" s="79"/>
      <c r="J421" s="79"/>
      <c r="K421" s="79"/>
      <c r="L421" s="79"/>
      <c r="M421" s="79"/>
      <c r="N421" s="109">
        <f t="shared" si="39"/>
        <v>0</v>
      </c>
      <c r="O421" s="104" t="str">
        <f t="shared" si="40"/>
        <v>Học lại</v>
      </c>
    </row>
    <row r="422" spans="1:15" ht="12.75" hidden="1">
      <c r="A422" s="2">
        <v>4</v>
      </c>
      <c r="B422" s="80" t="str">
        <f t="shared" si="38"/>
        <v>TLCD-123-K4</v>
      </c>
      <c r="C422" s="80" t="str">
        <f t="shared" si="38"/>
        <v>Nguyễn Thị Ngọc</v>
      </c>
      <c r="D422" s="80" t="str">
        <f t="shared" si="38"/>
        <v>Hà</v>
      </c>
      <c r="E422" s="80" t="str">
        <f t="shared" si="38"/>
        <v>11/09/1994</v>
      </c>
      <c r="F422" s="80">
        <f t="shared" si="38"/>
        <v>0</v>
      </c>
      <c r="G422" s="79"/>
      <c r="H422" s="79"/>
      <c r="I422" s="79"/>
      <c r="J422" s="79"/>
      <c r="K422" s="79"/>
      <c r="L422" s="79"/>
      <c r="M422" s="79"/>
      <c r="N422" s="109">
        <f t="shared" si="39"/>
        <v>0</v>
      </c>
      <c r="O422" s="104" t="str">
        <f t="shared" si="40"/>
        <v>Học lại</v>
      </c>
    </row>
    <row r="423" spans="1:15" ht="12.75" hidden="1">
      <c r="A423" s="2">
        <v>5</v>
      </c>
      <c r="B423" s="80" t="str">
        <f t="shared" si="38"/>
        <v>TLCD-124-K4</v>
      </c>
      <c r="C423" s="80" t="str">
        <f t="shared" si="38"/>
        <v>Bùi Thị Cẩm </v>
      </c>
      <c r="D423" s="80" t="str">
        <f t="shared" si="38"/>
        <v>Hà</v>
      </c>
      <c r="E423" s="80" t="str">
        <f t="shared" si="38"/>
        <v>06/01/1986</v>
      </c>
      <c r="F423" s="80">
        <f t="shared" si="38"/>
        <v>0</v>
      </c>
      <c r="G423" s="79"/>
      <c r="H423" s="79"/>
      <c r="I423" s="79"/>
      <c r="J423" s="79"/>
      <c r="K423" s="79"/>
      <c r="L423" s="79"/>
      <c r="M423" s="79"/>
      <c r="N423" s="109">
        <f t="shared" si="39"/>
        <v>0</v>
      </c>
      <c r="O423" s="104" t="str">
        <f t="shared" si="40"/>
        <v>Học lại</v>
      </c>
    </row>
    <row r="424" spans="1:15" ht="12.75" hidden="1">
      <c r="A424" s="2">
        <v>6</v>
      </c>
      <c r="B424" s="80" t="str">
        <f t="shared" si="38"/>
        <v>TLCD-125-K4</v>
      </c>
      <c r="C424" s="80" t="str">
        <f t="shared" si="38"/>
        <v>Trần Thị </v>
      </c>
      <c r="D424" s="80" t="str">
        <f t="shared" si="38"/>
        <v>Hằng</v>
      </c>
      <c r="E424" s="80" t="str">
        <f t="shared" si="38"/>
        <v>27/11/1993</v>
      </c>
      <c r="F424" s="80">
        <f t="shared" si="38"/>
        <v>0</v>
      </c>
      <c r="G424" s="79"/>
      <c r="H424" s="79"/>
      <c r="I424" s="79"/>
      <c r="J424" s="79"/>
      <c r="K424" s="79"/>
      <c r="L424" s="79"/>
      <c r="M424" s="79"/>
      <c r="N424" s="109">
        <f t="shared" si="39"/>
        <v>0</v>
      </c>
      <c r="O424" s="104" t="str">
        <f t="shared" si="40"/>
        <v>Học lại</v>
      </c>
    </row>
    <row r="425" spans="1:15" ht="12.75" hidden="1">
      <c r="A425" s="2">
        <v>7</v>
      </c>
      <c r="B425" s="80" t="str">
        <f t="shared" si="38"/>
        <v>TLCD-126-K4</v>
      </c>
      <c r="C425" s="80" t="str">
        <f t="shared" si="38"/>
        <v>Lê Thị Thúy</v>
      </c>
      <c r="D425" s="80" t="str">
        <f t="shared" si="38"/>
        <v>Hằng</v>
      </c>
      <c r="E425" s="80" t="str">
        <f t="shared" si="38"/>
        <v>16/08/1993</v>
      </c>
      <c r="F425" s="80">
        <f t="shared" si="38"/>
        <v>0</v>
      </c>
      <c r="G425" s="79"/>
      <c r="H425" s="79"/>
      <c r="I425" s="79"/>
      <c r="J425" s="79"/>
      <c r="K425" s="79"/>
      <c r="L425" s="79"/>
      <c r="M425" s="79"/>
      <c r="N425" s="109">
        <f t="shared" si="39"/>
        <v>0</v>
      </c>
      <c r="O425" s="104" t="str">
        <f t="shared" si="40"/>
        <v>Học lại</v>
      </c>
    </row>
    <row r="426" spans="1:15" ht="12.75" hidden="1">
      <c r="A426" s="2">
        <v>8</v>
      </c>
      <c r="B426" s="80" t="str">
        <f t="shared" si="38"/>
        <v>TLCD-127-K4</v>
      </c>
      <c r="C426" s="80" t="str">
        <f t="shared" si="38"/>
        <v>Đoàn Thị </v>
      </c>
      <c r="D426" s="80" t="str">
        <f t="shared" si="38"/>
        <v>Hảo</v>
      </c>
      <c r="E426" s="80" t="str">
        <f t="shared" si="38"/>
        <v>28/12/1991</v>
      </c>
      <c r="F426" s="80">
        <f t="shared" si="38"/>
        <v>0</v>
      </c>
      <c r="G426" s="79"/>
      <c r="H426" s="79"/>
      <c r="I426" s="79"/>
      <c r="J426" s="79"/>
      <c r="K426" s="79"/>
      <c r="L426" s="79"/>
      <c r="M426" s="79"/>
      <c r="N426" s="109">
        <f t="shared" si="39"/>
        <v>0</v>
      </c>
      <c r="O426" s="104" t="str">
        <f t="shared" si="40"/>
        <v>Học lại</v>
      </c>
    </row>
    <row r="427" spans="1:15" ht="12.75" hidden="1">
      <c r="A427" s="2">
        <v>9</v>
      </c>
      <c r="B427" s="80" t="str">
        <f t="shared" si="38"/>
        <v>TLCD-128-K4</v>
      </c>
      <c r="C427" s="80" t="str">
        <f t="shared" si="38"/>
        <v>Vũ Ngọc</v>
      </c>
      <c r="D427" s="80" t="str">
        <f t="shared" si="38"/>
        <v>Liên</v>
      </c>
      <c r="E427" s="80" t="str">
        <f t="shared" si="38"/>
        <v>01/08/1991</v>
      </c>
      <c r="F427" s="80">
        <f t="shared" si="38"/>
        <v>0</v>
      </c>
      <c r="G427" s="79"/>
      <c r="H427" s="79"/>
      <c r="I427" s="79"/>
      <c r="J427" s="79"/>
      <c r="K427" s="79"/>
      <c r="L427" s="79"/>
      <c r="M427" s="79"/>
      <c r="N427" s="109">
        <f t="shared" si="39"/>
        <v>0</v>
      </c>
      <c r="O427" s="104" t="str">
        <f t="shared" si="40"/>
        <v>Học lại</v>
      </c>
    </row>
    <row r="428" spans="1:15" ht="12.75" hidden="1">
      <c r="A428" s="2">
        <v>10</v>
      </c>
      <c r="B428" s="80" t="str">
        <f t="shared" si="38"/>
        <v>TLCD-129-K4</v>
      </c>
      <c r="C428" s="80" t="str">
        <f t="shared" si="38"/>
        <v>Trần Thị  </v>
      </c>
      <c r="D428" s="80" t="str">
        <f t="shared" si="38"/>
        <v>Lý</v>
      </c>
      <c r="E428" s="80" t="str">
        <f t="shared" si="38"/>
        <v>16/10/1994</v>
      </c>
      <c r="F428" s="80">
        <f t="shared" si="38"/>
        <v>0</v>
      </c>
      <c r="G428" s="79"/>
      <c r="H428" s="79"/>
      <c r="I428" s="79"/>
      <c r="J428" s="79"/>
      <c r="K428" s="79"/>
      <c r="L428" s="79"/>
      <c r="M428" s="79"/>
      <c r="N428" s="109">
        <f t="shared" si="39"/>
        <v>0</v>
      </c>
      <c r="O428" s="104" t="str">
        <f t="shared" si="40"/>
        <v>Học lại</v>
      </c>
    </row>
    <row r="429" spans="1:15" ht="12.75" hidden="1">
      <c r="A429" s="2">
        <v>11</v>
      </c>
      <c r="B429" s="80" t="str">
        <f aca="true" t="shared" si="41" ref="B429:F438">B378</f>
        <v>TLCD-130-K4</v>
      </c>
      <c r="C429" s="80" t="str">
        <f t="shared" si="41"/>
        <v>Chung Nhật</v>
      </c>
      <c r="D429" s="80" t="str">
        <f t="shared" si="41"/>
        <v>Nam</v>
      </c>
      <c r="E429" s="80" t="str">
        <f t="shared" si="41"/>
        <v>13/02/1992</v>
      </c>
      <c r="F429" s="80">
        <f t="shared" si="41"/>
        <v>0</v>
      </c>
      <c r="G429" s="79"/>
      <c r="H429" s="79"/>
      <c r="I429" s="79"/>
      <c r="J429" s="79"/>
      <c r="K429" s="79"/>
      <c r="L429" s="79"/>
      <c r="M429" s="79"/>
      <c r="N429" s="109">
        <f t="shared" si="39"/>
        <v>0</v>
      </c>
      <c r="O429" s="104" t="str">
        <f t="shared" si="40"/>
        <v>Học lại</v>
      </c>
    </row>
    <row r="430" spans="1:15" ht="12.75" hidden="1">
      <c r="A430" s="2">
        <v>12</v>
      </c>
      <c r="B430" s="80" t="str">
        <f t="shared" si="41"/>
        <v>TLCD-131-K4</v>
      </c>
      <c r="C430" s="80" t="str">
        <f t="shared" si="41"/>
        <v>Bùi Thị Tuyết</v>
      </c>
      <c r="D430" s="80" t="str">
        <f t="shared" si="41"/>
        <v>Ngân</v>
      </c>
      <c r="E430" s="80" t="str">
        <f t="shared" si="41"/>
        <v>03/11/1992</v>
      </c>
      <c r="F430" s="80">
        <f t="shared" si="41"/>
        <v>0</v>
      </c>
      <c r="G430" s="79"/>
      <c r="H430" s="79"/>
      <c r="I430" s="79"/>
      <c r="J430" s="79"/>
      <c r="K430" s="79"/>
      <c r="L430" s="79"/>
      <c r="M430" s="79"/>
      <c r="N430" s="109">
        <f t="shared" si="39"/>
        <v>0</v>
      </c>
      <c r="O430" s="104" t="str">
        <f t="shared" si="40"/>
        <v>Học lại</v>
      </c>
    </row>
    <row r="431" spans="1:15" ht="12.75" hidden="1">
      <c r="A431" s="2">
        <v>13</v>
      </c>
      <c r="B431" s="80" t="str">
        <f t="shared" si="41"/>
        <v>TLCD-132-K4</v>
      </c>
      <c r="C431" s="80" t="str">
        <f t="shared" si="41"/>
        <v>Đào Thị</v>
      </c>
      <c r="D431" s="80" t="str">
        <f t="shared" si="41"/>
        <v>Ngần</v>
      </c>
      <c r="E431" s="80" t="str">
        <f t="shared" si="41"/>
        <v>25/01/1992</v>
      </c>
      <c r="F431" s="80">
        <f t="shared" si="41"/>
        <v>0</v>
      </c>
      <c r="G431" s="79"/>
      <c r="H431" s="79"/>
      <c r="I431" s="79"/>
      <c r="J431" s="79"/>
      <c r="K431" s="79"/>
      <c r="L431" s="79"/>
      <c r="M431" s="79"/>
      <c r="N431" s="109">
        <f t="shared" si="39"/>
        <v>0</v>
      </c>
      <c r="O431" s="104" t="str">
        <f t="shared" si="40"/>
        <v>Học lại</v>
      </c>
    </row>
    <row r="432" spans="1:15" ht="12.75" hidden="1">
      <c r="A432" s="2">
        <v>14</v>
      </c>
      <c r="B432" s="80" t="str">
        <f t="shared" si="41"/>
        <v>TLCD-133-K4</v>
      </c>
      <c r="C432" s="80" t="str">
        <f t="shared" si="41"/>
        <v>Lê Thị </v>
      </c>
      <c r="D432" s="80" t="str">
        <f t="shared" si="41"/>
        <v>Ngoan</v>
      </c>
      <c r="E432" s="80" t="str">
        <f t="shared" si="41"/>
        <v>05/01/1986</v>
      </c>
      <c r="F432" s="80">
        <f t="shared" si="41"/>
        <v>0</v>
      </c>
      <c r="G432" s="79"/>
      <c r="H432" s="79"/>
      <c r="I432" s="79"/>
      <c r="J432" s="79"/>
      <c r="K432" s="79"/>
      <c r="L432" s="79"/>
      <c r="M432" s="79"/>
      <c r="N432" s="109">
        <f t="shared" si="39"/>
        <v>0</v>
      </c>
      <c r="O432" s="104" t="str">
        <f t="shared" si="40"/>
        <v>Học lại</v>
      </c>
    </row>
    <row r="433" spans="1:15" ht="12.75" hidden="1">
      <c r="A433" s="2">
        <v>15</v>
      </c>
      <c r="B433" s="80" t="str">
        <f t="shared" si="41"/>
        <v>TLCD-134-K4</v>
      </c>
      <c r="C433" s="80" t="str">
        <f t="shared" si="41"/>
        <v>Nguyễn Thị Ánh</v>
      </c>
      <c r="D433" s="80" t="str">
        <f t="shared" si="41"/>
        <v>Nguyệt</v>
      </c>
      <c r="E433" s="80" t="str">
        <f t="shared" si="41"/>
        <v>04/09/1993</v>
      </c>
      <c r="F433" s="80">
        <f t="shared" si="41"/>
        <v>0</v>
      </c>
      <c r="G433" s="79"/>
      <c r="H433" s="79"/>
      <c r="I433" s="79"/>
      <c r="J433" s="79"/>
      <c r="K433" s="79"/>
      <c r="L433" s="79"/>
      <c r="M433" s="79"/>
      <c r="N433" s="109">
        <f t="shared" si="39"/>
        <v>0</v>
      </c>
      <c r="O433" s="104" t="str">
        <f t="shared" si="40"/>
        <v>Học lại</v>
      </c>
    </row>
    <row r="434" spans="1:15" ht="12.75" hidden="1">
      <c r="A434" s="2">
        <v>16</v>
      </c>
      <c r="B434" s="80" t="str">
        <f t="shared" si="41"/>
        <v>TLCD-135-K4</v>
      </c>
      <c r="C434" s="80" t="str">
        <f t="shared" si="41"/>
        <v>Nguyễn Thị Yến</v>
      </c>
      <c r="D434" s="80" t="str">
        <f t="shared" si="41"/>
        <v>Nhi</v>
      </c>
      <c r="E434" s="80" t="str">
        <f t="shared" si="41"/>
        <v>13/08/1994</v>
      </c>
      <c r="F434" s="80">
        <f t="shared" si="41"/>
        <v>0</v>
      </c>
      <c r="G434" s="79"/>
      <c r="H434" s="79"/>
      <c r="I434" s="79"/>
      <c r="J434" s="79"/>
      <c r="K434" s="79"/>
      <c r="L434" s="79"/>
      <c r="M434" s="79"/>
      <c r="N434" s="109">
        <f t="shared" si="39"/>
        <v>0</v>
      </c>
      <c r="O434" s="104" t="str">
        <f t="shared" si="40"/>
        <v>Học lại</v>
      </c>
    </row>
    <row r="435" spans="1:15" ht="12.75" hidden="1">
      <c r="A435" s="2">
        <v>17</v>
      </c>
      <c r="B435" s="80" t="str">
        <f t="shared" si="41"/>
        <v>TLCD-136-K4</v>
      </c>
      <c r="C435" s="80" t="str">
        <f t="shared" si="41"/>
        <v>Nguyễn Trần Vũ</v>
      </c>
      <c r="D435" s="80" t="str">
        <f t="shared" si="41"/>
        <v>Nhi</v>
      </c>
      <c r="E435" s="80" t="str">
        <f t="shared" si="41"/>
        <v>16/02/1989</v>
      </c>
      <c r="F435" s="80">
        <f t="shared" si="41"/>
        <v>0</v>
      </c>
      <c r="G435" s="79"/>
      <c r="H435" s="79"/>
      <c r="I435" s="79"/>
      <c r="J435" s="79"/>
      <c r="K435" s="79"/>
      <c r="L435" s="79"/>
      <c r="M435" s="79"/>
      <c r="N435" s="109">
        <f t="shared" si="39"/>
        <v>0</v>
      </c>
      <c r="O435" s="104" t="str">
        <f t="shared" si="40"/>
        <v>Học lại</v>
      </c>
    </row>
    <row r="436" spans="1:15" ht="12.75" hidden="1">
      <c r="A436" s="2">
        <v>18</v>
      </c>
      <c r="B436" s="80" t="str">
        <f t="shared" si="41"/>
        <v>TLCD-137-K4</v>
      </c>
      <c r="C436" s="80" t="str">
        <f t="shared" si="41"/>
        <v>Nguyễn Lê Trúc</v>
      </c>
      <c r="D436" s="80" t="str">
        <f t="shared" si="41"/>
        <v>Quỳnh</v>
      </c>
      <c r="E436" s="80" t="str">
        <f t="shared" si="41"/>
        <v>28/10/1991</v>
      </c>
      <c r="F436" s="80">
        <f t="shared" si="41"/>
        <v>0</v>
      </c>
      <c r="G436" s="79"/>
      <c r="H436" s="79"/>
      <c r="I436" s="79"/>
      <c r="J436" s="79"/>
      <c r="K436" s="79"/>
      <c r="L436" s="79"/>
      <c r="M436" s="79"/>
      <c r="N436" s="109">
        <f t="shared" si="39"/>
        <v>0</v>
      </c>
      <c r="O436" s="104" t="str">
        <f t="shared" si="40"/>
        <v>Học lại</v>
      </c>
    </row>
    <row r="437" spans="1:15" ht="12.75" hidden="1">
      <c r="A437" s="2">
        <v>19</v>
      </c>
      <c r="B437" s="80" t="str">
        <f t="shared" si="41"/>
        <v>TLCD-138-K4</v>
      </c>
      <c r="C437" s="80" t="str">
        <f t="shared" si="41"/>
        <v>Võ Thị Bích</v>
      </c>
      <c r="D437" s="80" t="str">
        <f t="shared" si="41"/>
        <v>Thư</v>
      </c>
      <c r="E437" s="80" t="str">
        <f t="shared" si="41"/>
        <v>30/01/1993</v>
      </c>
      <c r="F437" s="80">
        <f t="shared" si="41"/>
        <v>0</v>
      </c>
      <c r="G437" s="79"/>
      <c r="H437" s="79"/>
      <c r="I437" s="79"/>
      <c r="J437" s="79"/>
      <c r="K437" s="79"/>
      <c r="L437" s="79"/>
      <c r="M437" s="79"/>
      <c r="N437" s="109">
        <f t="shared" si="39"/>
        <v>0</v>
      </c>
      <c r="O437" s="104" t="str">
        <f t="shared" si="40"/>
        <v>Học lại</v>
      </c>
    </row>
    <row r="438" spans="1:15" ht="12.75" hidden="1">
      <c r="A438" s="2">
        <v>20</v>
      </c>
      <c r="B438" s="80" t="str">
        <f t="shared" si="41"/>
        <v>TLCD-139-K4</v>
      </c>
      <c r="C438" s="80" t="str">
        <f t="shared" si="41"/>
        <v>Nguyễn Thị </v>
      </c>
      <c r="D438" s="80" t="str">
        <f t="shared" si="41"/>
        <v>Thúy</v>
      </c>
      <c r="E438" s="80" t="str">
        <f t="shared" si="41"/>
        <v>15/04/1989</v>
      </c>
      <c r="F438" s="80">
        <f t="shared" si="41"/>
        <v>0</v>
      </c>
      <c r="G438" s="79"/>
      <c r="H438" s="79"/>
      <c r="I438" s="79"/>
      <c r="J438" s="79"/>
      <c r="K438" s="79"/>
      <c r="L438" s="79"/>
      <c r="M438" s="79"/>
      <c r="N438" s="109">
        <f t="shared" si="39"/>
        <v>0</v>
      </c>
      <c r="O438" s="104" t="str">
        <f t="shared" si="40"/>
        <v>Học lại</v>
      </c>
    </row>
    <row r="439" spans="1:15" ht="12.75" hidden="1">
      <c r="A439" s="2">
        <v>21</v>
      </c>
      <c r="B439" s="80" t="str">
        <f aca="true" t="shared" si="42" ref="B439:F448">B388</f>
        <v>TLCD-140-K4</v>
      </c>
      <c r="C439" s="80" t="str">
        <f t="shared" si="42"/>
        <v>Hoàng Thị Trang Thủy</v>
      </c>
      <c r="D439" s="80" t="str">
        <f t="shared" si="42"/>
        <v>Tiên</v>
      </c>
      <c r="E439" s="80" t="str">
        <f t="shared" si="42"/>
        <v>01/01/1989</v>
      </c>
      <c r="F439" s="80">
        <f t="shared" si="42"/>
        <v>0</v>
      </c>
      <c r="G439" s="79"/>
      <c r="H439" s="79"/>
      <c r="I439" s="79"/>
      <c r="J439" s="79"/>
      <c r="K439" s="79"/>
      <c r="L439" s="79"/>
      <c r="M439" s="79"/>
      <c r="N439" s="109">
        <f t="shared" si="39"/>
        <v>0</v>
      </c>
      <c r="O439" s="104" t="str">
        <f t="shared" si="40"/>
        <v>Học lại</v>
      </c>
    </row>
    <row r="440" spans="1:15" ht="12.75" hidden="1">
      <c r="A440" s="2">
        <v>22</v>
      </c>
      <c r="B440" s="80" t="str">
        <f t="shared" si="42"/>
        <v>TLCD-141-K4</v>
      </c>
      <c r="C440" s="80" t="str">
        <f t="shared" si="42"/>
        <v>Trần Thị Thùy</v>
      </c>
      <c r="D440" s="80" t="str">
        <f t="shared" si="42"/>
        <v>Trang</v>
      </c>
      <c r="E440" s="80" t="str">
        <f t="shared" si="42"/>
        <v>08/10/1993</v>
      </c>
      <c r="F440" s="80">
        <f t="shared" si="42"/>
        <v>0</v>
      </c>
      <c r="G440" s="79"/>
      <c r="H440" s="79"/>
      <c r="I440" s="79"/>
      <c r="J440" s="79"/>
      <c r="K440" s="79"/>
      <c r="L440" s="79"/>
      <c r="M440" s="79"/>
      <c r="N440" s="109">
        <f t="shared" si="39"/>
        <v>0</v>
      </c>
      <c r="O440" s="104" t="str">
        <f t="shared" si="40"/>
        <v>Học lại</v>
      </c>
    </row>
    <row r="441" spans="1:15" ht="12.75" hidden="1">
      <c r="A441" s="2">
        <v>23</v>
      </c>
      <c r="B441" s="80" t="str">
        <f t="shared" si="42"/>
        <v>TLCD-142-K4</v>
      </c>
      <c r="C441" s="80" t="str">
        <f t="shared" si="42"/>
        <v>Nguyễn Thị Cẩm </v>
      </c>
      <c r="D441" s="80" t="str">
        <f t="shared" si="42"/>
        <v>Vân</v>
      </c>
      <c r="E441" s="80" t="str">
        <f t="shared" si="42"/>
        <v>01/11/1989</v>
      </c>
      <c r="F441" s="80">
        <f t="shared" si="42"/>
        <v>0</v>
      </c>
      <c r="G441" s="79"/>
      <c r="H441" s="79"/>
      <c r="I441" s="79"/>
      <c r="J441" s="79"/>
      <c r="K441" s="79"/>
      <c r="L441" s="79"/>
      <c r="M441" s="79"/>
      <c r="N441" s="109">
        <f t="shared" si="39"/>
        <v>0</v>
      </c>
      <c r="O441" s="104" t="str">
        <f t="shared" si="40"/>
        <v>Học lại</v>
      </c>
    </row>
    <row r="442" spans="1:15" ht="12.75" hidden="1">
      <c r="A442" s="2">
        <v>24</v>
      </c>
      <c r="B442" s="80" t="str">
        <f t="shared" si="42"/>
        <v>TLCD-143-K4</v>
      </c>
      <c r="C442" s="80" t="str">
        <f t="shared" si="42"/>
        <v>Nguyễn Thị </v>
      </c>
      <c r="D442" s="80" t="str">
        <f t="shared" si="42"/>
        <v>Xuân</v>
      </c>
      <c r="E442" s="80" t="str">
        <f t="shared" si="42"/>
        <v>15/05/1991</v>
      </c>
      <c r="F442" s="80">
        <f t="shared" si="42"/>
        <v>0</v>
      </c>
      <c r="G442" s="79"/>
      <c r="H442" s="79"/>
      <c r="I442" s="79"/>
      <c r="J442" s="79"/>
      <c r="K442" s="79"/>
      <c r="L442" s="79"/>
      <c r="M442" s="79"/>
      <c r="N442" s="109">
        <f t="shared" si="39"/>
        <v>0</v>
      </c>
      <c r="O442" s="104" t="str">
        <f t="shared" si="40"/>
        <v>Học lại</v>
      </c>
    </row>
    <row r="443" spans="1:15" ht="12.75" hidden="1">
      <c r="A443" s="2">
        <v>25</v>
      </c>
      <c r="B443" s="80" t="str">
        <f t="shared" si="42"/>
        <v>TLCD-144-K4</v>
      </c>
      <c r="C443" s="80" t="str">
        <f t="shared" si="42"/>
        <v>Trương Duy Hải</v>
      </c>
      <c r="D443" s="80" t="str">
        <f t="shared" si="42"/>
        <v>Yến</v>
      </c>
      <c r="E443" s="80" t="str">
        <f t="shared" si="42"/>
        <v>06/11/1991</v>
      </c>
      <c r="F443" s="80">
        <f t="shared" si="42"/>
        <v>0</v>
      </c>
      <c r="G443" s="79"/>
      <c r="H443" s="79"/>
      <c r="I443" s="79"/>
      <c r="J443" s="79"/>
      <c r="K443" s="79"/>
      <c r="L443" s="79"/>
      <c r="M443" s="79"/>
      <c r="N443" s="109">
        <f t="shared" si="39"/>
        <v>0</v>
      </c>
      <c r="O443" s="104" t="str">
        <f t="shared" si="40"/>
        <v>Học lại</v>
      </c>
    </row>
    <row r="444" spans="1:15" ht="12.75" hidden="1">
      <c r="A444" s="2">
        <v>26</v>
      </c>
      <c r="B444" s="80" t="str">
        <f t="shared" si="42"/>
        <v>TLCD-145-K4</v>
      </c>
      <c r="C444" s="80" t="str">
        <f t="shared" si="42"/>
        <v>Vũ Thị Tuyết</v>
      </c>
      <c r="D444" s="80" t="str">
        <f t="shared" si="42"/>
        <v>An</v>
      </c>
      <c r="E444" s="80" t="str">
        <f t="shared" si="42"/>
        <v>12/03/1973</v>
      </c>
      <c r="F444" s="80">
        <f t="shared" si="42"/>
        <v>0</v>
      </c>
      <c r="G444" s="79"/>
      <c r="H444" s="79"/>
      <c r="I444" s="79"/>
      <c r="J444" s="79"/>
      <c r="K444" s="79"/>
      <c r="L444" s="79"/>
      <c r="M444" s="79"/>
      <c r="N444" s="109">
        <f t="shared" si="39"/>
        <v>0</v>
      </c>
      <c r="O444" s="104" t="str">
        <f t="shared" si="40"/>
        <v>Học lại</v>
      </c>
    </row>
    <row r="445" spans="1:15" ht="12.75" hidden="1">
      <c r="A445" s="2">
        <v>27</v>
      </c>
      <c r="B445" s="80" t="str">
        <f t="shared" si="42"/>
        <v>TLCD-146-K4</v>
      </c>
      <c r="C445" s="80" t="str">
        <f t="shared" si="42"/>
        <v>Nguyễn Thị Ngọc</v>
      </c>
      <c r="D445" s="80" t="str">
        <f t="shared" si="42"/>
        <v>Dung</v>
      </c>
      <c r="E445" s="80" t="str">
        <f t="shared" si="42"/>
        <v>12/04/1990</v>
      </c>
      <c r="F445" s="80">
        <f t="shared" si="42"/>
        <v>0</v>
      </c>
      <c r="G445" s="79"/>
      <c r="H445" s="79"/>
      <c r="I445" s="79"/>
      <c r="J445" s="79"/>
      <c r="K445" s="79"/>
      <c r="L445" s="79"/>
      <c r="M445" s="79"/>
      <c r="N445" s="109">
        <f t="shared" si="39"/>
        <v>0</v>
      </c>
      <c r="O445" s="104" t="str">
        <f t="shared" si="40"/>
        <v>Học lại</v>
      </c>
    </row>
    <row r="446" spans="1:15" ht="12.75" hidden="1">
      <c r="A446" s="2">
        <v>28</v>
      </c>
      <c r="B446" s="80" t="str">
        <f t="shared" si="42"/>
        <v>TLCD-147-K4</v>
      </c>
      <c r="C446" s="80" t="str">
        <f t="shared" si="42"/>
        <v>Trần Quốc</v>
      </c>
      <c r="D446" s="80" t="str">
        <f t="shared" si="42"/>
        <v>Dũng</v>
      </c>
      <c r="E446" s="80" t="str">
        <f t="shared" si="42"/>
        <v>03/08/1993</v>
      </c>
      <c r="F446" s="80">
        <f t="shared" si="42"/>
        <v>0</v>
      </c>
      <c r="G446" s="79"/>
      <c r="H446" s="79"/>
      <c r="I446" s="79"/>
      <c r="J446" s="79"/>
      <c r="K446" s="79"/>
      <c r="L446" s="79"/>
      <c r="M446" s="79"/>
      <c r="N446" s="109">
        <f t="shared" si="39"/>
        <v>0</v>
      </c>
      <c r="O446" s="104" t="str">
        <f t="shared" si="40"/>
        <v>Học lại</v>
      </c>
    </row>
    <row r="447" spans="1:15" ht="12.75" hidden="1">
      <c r="A447" s="2">
        <v>29</v>
      </c>
      <c r="B447" s="80" t="str">
        <f t="shared" si="42"/>
        <v>TLCD-148-K4</v>
      </c>
      <c r="C447" s="80" t="str">
        <f t="shared" si="42"/>
        <v>Hoàng Thị Ngân</v>
      </c>
      <c r="D447" s="80" t="str">
        <f t="shared" si="42"/>
        <v>Hà</v>
      </c>
      <c r="E447" s="80" t="str">
        <f t="shared" si="42"/>
        <v>21/10/1988</v>
      </c>
      <c r="F447" s="80">
        <f t="shared" si="42"/>
        <v>0</v>
      </c>
      <c r="G447" s="79"/>
      <c r="H447" s="79"/>
      <c r="I447" s="79"/>
      <c r="J447" s="79"/>
      <c r="K447" s="79"/>
      <c r="L447" s="79"/>
      <c r="M447" s="79"/>
      <c r="N447" s="109">
        <f t="shared" si="39"/>
        <v>0</v>
      </c>
      <c r="O447" s="104" t="str">
        <f t="shared" si="40"/>
        <v>Học lại</v>
      </c>
    </row>
    <row r="448" spans="1:15" ht="12.75" hidden="1">
      <c r="A448" s="2">
        <v>30</v>
      </c>
      <c r="B448" s="80" t="str">
        <f t="shared" si="42"/>
        <v>TLCD-149-K4</v>
      </c>
      <c r="C448" s="80" t="str">
        <f t="shared" si="42"/>
        <v>Trần Thị Thanh</v>
      </c>
      <c r="D448" s="80" t="str">
        <f t="shared" si="42"/>
        <v>Hoa</v>
      </c>
      <c r="E448" s="80" t="str">
        <f t="shared" si="42"/>
        <v>05/12/1992</v>
      </c>
      <c r="F448" s="80">
        <f t="shared" si="42"/>
        <v>0</v>
      </c>
      <c r="G448" s="79"/>
      <c r="H448" s="79"/>
      <c r="I448" s="79"/>
      <c r="J448" s="79"/>
      <c r="K448" s="79"/>
      <c r="L448" s="79"/>
      <c r="M448" s="79"/>
      <c r="N448" s="109">
        <f t="shared" si="39"/>
        <v>0</v>
      </c>
      <c r="O448" s="104" t="str">
        <f t="shared" si="40"/>
        <v>Học lại</v>
      </c>
    </row>
    <row r="449" spans="1:15" ht="12.75" hidden="1">
      <c r="A449" s="2">
        <v>31</v>
      </c>
      <c r="B449" s="80" t="str">
        <f aca="true" t="shared" si="43" ref="B449:F458">B398</f>
        <v>TLCD-150-K4</v>
      </c>
      <c r="C449" s="80" t="str">
        <f t="shared" si="43"/>
        <v>Đặng Thị Thu</v>
      </c>
      <c r="D449" s="80" t="str">
        <f t="shared" si="43"/>
        <v>Hương</v>
      </c>
      <c r="E449" s="80" t="str">
        <f t="shared" si="43"/>
        <v>06/11/1988</v>
      </c>
      <c r="F449" s="80">
        <f t="shared" si="43"/>
        <v>0</v>
      </c>
      <c r="G449" s="79"/>
      <c r="H449" s="79"/>
      <c r="I449" s="79"/>
      <c r="J449" s="79"/>
      <c r="K449" s="79"/>
      <c r="L449" s="79"/>
      <c r="M449" s="79"/>
      <c r="N449" s="109">
        <f t="shared" si="39"/>
        <v>0</v>
      </c>
      <c r="O449" s="104" t="str">
        <f t="shared" si="40"/>
        <v>Học lại</v>
      </c>
    </row>
    <row r="450" spans="1:15" ht="12.75" hidden="1">
      <c r="A450" s="2">
        <v>32</v>
      </c>
      <c r="B450" s="80" t="str">
        <f t="shared" si="43"/>
        <v>TLCD-151-K4</v>
      </c>
      <c r="C450" s="80" t="str">
        <f t="shared" si="43"/>
        <v>Lê Thị Kim</v>
      </c>
      <c r="D450" s="80" t="str">
        <f t="shared" si="43"/>
        <v>Loan</v>
      </c>
      <c r="E450" s="80" t="str">
        <f t="shared" si="43"/>
        <v>22/01/1991</v>
      </c>
      <c r="F450" s="80">
        <f t="shared" si="43"/>
        <v>0</v>
      </c>
      <c r="G450" s="79"/>
      <c r="H450" s="79"/>
      <c r="I450" s="79"/>
      <c r="J450" s="79"/>
      <c r="K450" s="79"/>
      <c r="L450" s="79"/>
      <c r="M450" s="79"/>
      <c r="N450" s="109">
        <f t="shared" si="39"/>
        <v>0</v>
      </c>
      <c r="O450" s="104" t="str">
        <f t="shared" si="40"/>
        <v>Học lại</v>
      </c>
    </row>
    <row r="451" spans="1:15" ht="12.75" hidden="1">
      <c r="A451" s="2">
        <v>33</v>
      </c>
      <c r="B451" s="80" t="str">
        <f t="shared" si="43"/>
        <v>TLCD-152-K4</v>
      </c>
      <c r="C451" s="80" t="str">
        <f t="shared" si="43"/>
        <v>Ngô Thành</v>
      </c>
      <c r="D451" s="80" t="str">
        <f t="shared" si="43"/>
        <v>Lộc</v>
      </c>
      <c r="E451" s="80" t="str">
        <f t="shared" si="43"/>
        <v>18/10/1994</v>
      </c>
      <c r="F451" s="80">
        <f t="shared" si="43"/>
        <v>0</v>
      </c>
      <c r="G451" s="79"/>
      <c r="H451" s="79"/>
      <c r="I451" s="79"/>
      <c r="J451" s="79"/>
      <c r="K451" s="79"/>
      <c r="L451" s="79"/>
      <c r="M451" s="79"/>
      <c r="N451" s="109">
        <f t="shared" si="39"/>
        <v>0</v>
      </c>
      <c r="O451" s="104" t="str">
        <f t="shared" si="40"/>
        <v>Học lại</v>
      </c>
    </row>
    <row r="452" spans="1:15" ht="12.75" hidden="1">
      <c r="A452" s="2">
        <v>34</v>
      </c>
      <c r="B452" s="80" t="str">
        <f t="shared" si="43"/>
        <v>TLCD-153-K4</v>
      </c>
      <c r="C452" s="80" t="str">
        <f t="shared" si="43"/>
        <v>Dương Thị</v>
      </c>
      <c r="D452" s="80" t="str">
        <f t="shared" si="43"/>
        <v>Mai</v>
      </c>
      <c r="E452" s="80" t="str">
        <f t="shared" si="43"/>
        <v>06/05/1991</v>
      </c>
      <c r="F452" s="80">
        <f t="shared" si="43"/>
        <v>0</v>
      </c>
      <c r="G452" s="79"/>
      <c r="H452" s="79"/>
      <c r="I452" s="79"/>
      <c r="J452" s="79"/>
      <c r="K452" s="79"/>
      <c r="L452" s="79"/>
      <c r="M452" s="79"/>
      <c r="N452" s="109">
        <f t="shared" si="39"/>
        <v>0</v>
      </c>
      <c r="O452" s="104" t="str">
        <f t="shared" si="40"/>
        <v>Học lại</v>
      </c>
    </row>
    <row r="453" spans="1:15" ht="12.75" hidden="1">
      <c r="A453" s="2">
        <v>35</v>
      </c>
      <c r="B453" s="80" t="str">
        <f t="shared" si="43"/>
        <v>TLCD-154-K4</v>
      </c>
      <c r="C453" s="80" t="str">
        <f t="shared" si="43"/>
        <v>Ngô Thị Thanh</v>
      </c>
      <c r="D453" s="80" t="str">
        <f t="shared" si="43"/>
        <v>Mai</v>
      </c>
      <c r="E453" s="80" t="str">
        <f t="shared" si="43"/>
        <v>02/10/1991</v>
      </c>
      <c r="F453" s="80">
        <f t="shared" si="43"/>
        <v>0</v>
      </c>
      <c r="G453" s="79"/>
      <c r="H453" s="79"/>
      <c r="I453" s="79"/>
      <c r="J453" s="79"/>
      <c r="K453" s="79"/>
      <c r="L453" s="79"/>
      <c r="M453" s="79"/>
      <c r="N453" s="109">
        <f t="shared" si="39"/>
        <v>0</v>
      </c>
      <c r="O453" s="104" t="str">
        <f t="shared" si="40"/>
        <v>Học lại</v>
      </c>
    </row>
    <row r="454" spans="1:15" ht="12.75" hidden="1">
      <c r="A454" s="2">
        <v>36</v>
      </c>
      <c r="B454" s="80" t="str">
        <f t="shared" si="43"/>
        <v>TLCD-155-K4</v>
      </c>
      <c r="C454" s="80" t="str">
        <f t="shared" si="43"/>
        <v>Hoàng Thị Hồng</v>
      </c>
      <c r="D454" s="80" t="str">
        <f t="shared" si="43"/>
        <v>Nga</v>
      </c>
      <c r="E454" s="80" t="str">
        <f t="shared" si="43"/>
        <v>20/11/1992</v>
      </c>
      <c r="F454" s="80">
        <f t="shared" si="43"/>
        <v>0</v>
      </c>
      <c r="G454" s="79"/>
      <c r="H454" s="79"/>
      <c r="I454" s="79"/>
      <c r="J454" s="79"/>
      <c r="K454" s="79"/>
      <c r="L454" s="79"/>
      <c r="M454" s="79"/>
      <c r="N454" s="109">
        <f t="shared" si="39"/>
        <v>0</v>
      </c>
      <c r="O454" s="104" t="str">
        <f t="shared" si="40"/>
        <v>Học lại</v>
      </c>
    </row>
    <row r="455" spans="1:15" ht="12.75" hidden="1">
      <c r="A455" s="2">
        <v>37</v>
      </c>
      <c r="B455" s="80" t="str">
        <f t="shared" si="43"/>
        <v>TLCD-156-K4</v>
      </c>
      <c r="C455" s="80" t="str">
        <f t="shared" si="43"/>
        <v>Hồ Thị Kim</v>
      </c>
      <c r="D455" s="80" t="str">
        <f t="shared" si="43"/>
        <v>Oanh</v>
      </c>
      <c r="E455" s="80" t="str">
        <f t="shared" si="43"/>
        <v>24/12/1989</v>
      </c>
      <c r="F455" s="80">
        <f t="shared" si="43"/>
        <v>0</v>
      </c>
      <c r="G455" s="79"/>
      <c r="H455" s="79"/>
      <c r="I455" s="79"/>
      <c r="J455" s="79"/>
      <c r="K455" s="79"/>
      <c r="L455" s="79"/>
      <c r="M455" s="79"/>
      <c r="N455" s="109">
        <f t="shared" si="39"/>
        <v>0</v>
      </c>
      <c r="O455" s="104" t="str">
        <f t="shared" si="40"/>
        <v>Học lại</v>
      </c>
    </row>
    <row r="456" spans="1:15" ht="12.75" hidden="1">
      <c r="A456" s="2">
        <v>38</v>
      </c>
      <c r="B456" s="80" t="str">
        <f t="shared" si="43"/>
        <v>TLCD-157-K4</v>
      </c>
      <c r="C456" s="80" t="str">
        <f t="shared" si="43"/>
        <v>Võ Thị</v>
      </c>
      <c r="D456" s="80" t="str">
        <f t="shared" si="43"/>
        <v>Quyên</v>
      </c>
      <c r="E456" s="80" t="str">
        <f t="shared" si="43"/>
        <v>30/09/1991</v>
      </c>
      <c r="F456" s="80">
        <f t="shared" si="43"/>
        <v>0</v>
      </c>
      <c r="G456" s="79"/>
      <c r="H456" s="79"/>
      <c r="I456" s="79"/>
      <c r="J456" s="79"/>
      <c r="K456" s="79"/>
      <c r="L456" s="79"/>
      <c r="M456" s="79"/>
      <c r="N456" s="109">
        <f t="shared" si="39"/>
        <v>0</v>
      </c>
      <c r="O456" s="104" t="str">
        <f t="shared" si="40"/>
        <v>Học lại</v>
      </c>
    </row>
    <row r="457" spans="1:15" ht="12.75" hidden="1">
      <c r="A457" s="2">
        <v>39</v>
      </c>
      <c r="B457" s="80" t="str">
        <f t="shared" si="43"/>
        <v>TLCD-158-K4</v>
      </c>
      <c r="C457" s="80" t="str">
        <f t="shared" si="43"/>
        <v>Trương Văn</v>
      </c>
      <c r="D457" s="80" t="str">
        <f t="shared" si="43"/>
        <v>Sang</v>
      </c>
      <c r="E457" s="80" t="str">
        <f t="shared" si="43"/>
        <v>10/03/1991</v>
      </c>
      <c r="F457" s="80">
        <f t="shared" si="43"/>
        <v>0</v>
      </c>
      <c r="G457" s="79"/>
      <c r="H457" s="79"/>
      <c r="I457" s="79"/>
      <c r="J457" s="79"/>
      <c r="K457" s="79"/>
      <c r="L457" s="79"/>
      <c r="M457" s="79"/>
      <c r="N457" s="109">
        <f t="shared" si="39"/>
        <v>0</v>
      </c>
      <c r="O457" s="104" t="str">
        <f t="shared" si="40"/>
        <v>Học lại</v>
      </c>
    </row>
    <row r="458" spans="1:15" ht="12.75" hidden="1">
      <c r="A458" s="2">
        <v>40</v>
      </c>
      <c r="B458" s="80" t="str">
        <f t="shared" si="43"/>
        <v>TLCD-159-K4</v>
      </c>
      <c r="C458" s="80" t="str">
        <f t="shared" si="43"/>
        <v>Lý Quang</v>
      </c>
      <c r="D458" s="80" t="str">
        <f t="shared" si="43"/>
        <v>Tiên</v>
      </c>
      <c r="E458" s="80" t="str">
        <f t="shared" si="43"/>
        <v>18/03/1992</v>
      </c>
      <c r="F458" s="80">
        <f t="shared" si="43"/>
        <v>0</v>
      </c>
      <c r="G458" s="79"/>
      <c r="H458" s="79"/>
      <c r="I458" s="79"/>
      <c r="J458" s="79"/>
      <c r="K458" s="79"/>
      <c r="L458" s="79"/>
      <c r="M458" s="79"/>
      <c r="N458" s="109">
        <f t="shared" si="39"/>
        <v>0</v>
      </c>
      <c r="O458" s="104" t="str">
        <f t="shared" si="40"/>
        <v>Học lại</v>
      </c>
    </row>
    <row r="459" spans="1:15" ht="12.75" hidden="1">
      <c r="A459" s="2">
        <v>41</v>
      </c>
      <c r="B459" s="80" t="str">
        <f aca="true" t="shared" si="44" ref="B459:F461">B408</f>
        <v>TLCD-160-K4</v>
      </c>
      <c r="C459" s="80" t="str">
        <f t="shared" si="44"/>
        <v>Phan Tuấn</v>
      </c>
      <c r="D459" s="80" t="str">
        <f t="shared" si="44"/>
        <v>Vũ</v>
      </c>
      <c r="E459" s="80" t="str">
        <f t="shared" si="44"/>
        <v>30/08/1992</v>
      </c>
      <c r="F459" s="80">
        <f t="shared" si="44"/>
        <v>0</v>
      </c>
      <c r="G459" s="79"/>
      <c r="H459" s="79"/>
      <c r="I459" s="79"/>
      <c r="J459" s="79"/>
      <c r="K459" s="79"/>
      <c r="L459" s="79"/>
      <c r="M459" s="79"/>
      <c r="N459" s="109">
        <f t="shared" si="39"/>
        <v>0</v>
      </c>
      <c r="O459" s="104" t="str">
        <f t="shared" si="40"/>
        <v>Học lại</v>
      </c>
    </row>
    <row r="460" spans="1:15" ht="12.75" hidden="1">
      <c r="A460" s="2">
        <v>42</v>
      </c>
      <c r="B460" s="80" t="str">
        <f t="shared" si="44"/>
        <v>TLCD-161-K4</v>
      </c>
      <c r="C460" s="80" t="str">
        <f t="shared" si="44"/>
        <v>Nguyễn Thị</v>
      </c>
      <c r="D460" s="80" t="str">
        <f t="shared" si="44"/>
        <v>Loan</v>
      </c>
      <c r="E460" s="80" t="str">
        <f t="shared" si="44"/>
        <v>01/11/1991</v>
      </c>
      <c r="F460" s="80">
        <f t="shared" si="44"/>
        <v>0</v>
      </c>
      <c r="G460" s="79"/>
      <c r="H460" s="79"/>
      <c r="I460" s="79"/>
      <c r="J460" s="79"/>
      <c r="K460" s="79"/>
      <c r="L460" s="79"/>
      <c r="M460" s="79"/>
      <c r="N460" s="109">
        <f t="shared" si="39"/>
        <v>0</v>
      </c>
      <c r="O460" s="104" t="str">
        <f t="shared" si="40"/>
        <v>Học lại</v>
      </c>
    </row>
    <row r="461" spans="1:15" ht="12.75" hidden="1">
      <c r="A461" s="2">
        <v>43</v>
      </c>
      <c r="B461" s="80" t="str">
        <f t="shared" si="44"/>
        <v>TLCD-162-K4</v>
      </c>
      <c r="C461" s="80" t="str">
        <f t="shared" si="44"/>
        <v>Nguyễn Thị Hà</v>
      </c>
      <c r="D461" s="80" t="str">
        <f t="shared" si="44"/>
        <v>My</v>
      </c>
      <c r="E461" s="80" t="str">
        <f t="shared" si="44"/>
        <v>10/10/1986</v>
      </c>
      <c r="F461" s="80">
        <f t="shared" si="44"/>
        <v>0</v>
      </c>
      <c r="G461" s="79"/>
      <c r="H461" s="79"/>
      <c r="I461" s="79"/>
      <c r="J461" s="79"/>
      <c r="K461" s="79"/>
      <c r="L461" s="79"/>
      <c r="M461" s="79"/>
      <c r="N461" s="109">
        <f t="shared" si="39"/>
        <v>0</v>
      </c>
      <c r="O461" s="104" t="str">
        <f t="shared" si="40"/>
        <v>Học lại</v>
      </c>
    </row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617" ht="15.75"/>
    <row r="618" ht="15.75"/>
    <row r="619" ht="15.75"/>
    <row r="620" ht="15.75"/>
    <row r="669" ht="15.75"/>
    <row r="670" ht="15.75"/>
    <row r="671" ht="15.75"/>
    <row r="754" ht="15.75"/>
    <row r="755" ht="15.75"/>
    <row r="756" ht="15.75"/>
    <row r="757" ht="15.75"/>
    <row r="829" ht="15.75"/>
    <row r="830" ht="15.75"/>
    <row r="831" ht="15.75"/>
    <row r="874" ht="15.75"/>
    <row r="875" ht="15.75"/>
    <row r="876" ht="15.75"/>
    <row r="877" ht="15.75"/>
    <row r="878" ht="15.75"/>
    <row r="879" ht="15.75"/>
    <row r="880" ht="15.75"/>
    <row r="881" ht="15.75"/>
    <row r="882" ht="15.75"/>
    <row r="883" ht="15.75"/>
    <row r="884" ht="15.75"/>
    <row r="885" ht="15.75"/>
    <row r="886" ht="15.75"/>
    <row r="887" ht="15.75"/>
    <row r="888" ht="15.75"/>
    <row r="889" ht="15.75"/>
    <row r="890" ht="15.75"/>
    <row r="891" ht="15.75"/>
    <row r="892" ht="15.75"/>
    <row r="893" ht="15.75"/>
    <row r="894" ht="15.75"/>
    <row r="895" ht="15.75"/>
    <row r="920" ht="15.75"/>
    <row r="921" ht="15.75"/>
    <row r="922" ht="15.75"/>
    <row r="923" ht="15.75"/>
    <row r="924" ht="15.75"/>
    <row r="925" ht="15.75"/>
    <row r="926" ht="15.75"/>
    <row r="927" ht="15.75"/>
    <row r="928" ht="15.75"/>
    <row r="929" ht="15.75"/>
    <row r="930" ht="15.75"/>
    <row r="931" ht="15.75"/>
    <row r="932" ht="15.75"/>
    <row r="933" ht="15.75"/>
    <row r="934" ht="15.75"/>
    <row r="935" ht="15.75"/>
  </sheetData>
  <sheetProtection password="CF75" sheet="1"/>
  <protectedRanges>
    <protectedRange sqref="F12:F17" name="Range1"/>
  </protectedRanges>
  <mergeCells count="88">
    <mergeCell ref="O59:O61"/>
    <mergeCell ref="H59:I59"/>
    <mergeCell ref="J59:K59"/>
    <mergeCell ref="L59:M59"/>
    <mergeCell ref="N59:N61"/>
    <mergeCell ref="D27:E27"/>
    <mergeCell ref="D28:E28"/>
    <mergeCell ref="F28:G28"/>
    <mergeCell ref="B59:B61"/>
    <mergeCell ref="C59:D61"/>
    <mergeCell ref="E59:E61"/>
    <mergeCell ref="F59:F61"/>
    <mergeCell ref="G59:G60"/>
    <mergeCell ref="L11:M11"/>
    <mergeCell ref="D30:K30"/>
    <mergeCell ref="L67:M67"/>
    <mergeCell ref="D9:E9"/>
    <mergeCell ref="H9:M9"/>
    <mergeCell ref="D10:E10"/>
    <mergeCell ref="H16:K16"/>
    <mergeCell ref="D24:E24"/>
    <mergeCell ref="D26:E26"/>
    <mergeCell ref="D11:E11"/>
    <mergeCell ref="H11:K11"/>
    <mergeCell ref="J69:K69"/>
    <mergeCell ref="L69:M69"/>
    <mergeCell ref="A214:A216"/>
    <mergeCell ref="A164:A166"/>
    <mergeCell ref="A5:M5"/>
    <mergeCell ref="A1:D1"/>
    <mergeCell ref="A2:D2"/>
    <mergeCell ref="G2:M2"/>
    <mergeCell ref="H67:I67"/>
    <mergeCell ref="J67:K67"/>
    <mergeCell ref="O67:O69"/>
    <mergeCell ref="A115:A117"/>
    <mergeCell ref="A67:A69"/>
    <mergeCell ref="B67:B69"/>
    <mergeCell ref="C67:D69"/>
    <mergeCell ref="E67:E69"/>
    <mergeCell ref="F67:F69"/>
    <mergeCell ref="G67:G68"/>
    <mergeCell ref="N67:N69"/>
    <mergeCell ref="H69:I69"/>
    <mergeCell ref="A263:A265"/>
    <mergeCell ref="B263:B265"/>
    <mergeCell ref="C263:D265"/>
    <mergeCell ref="E263:E265"/>
    <mergeCell ref="F263:F265"/>
    <mergeCell ref="G263:G264"/>
    <mergeCell ref="H263:I263"/>
    <mergeCell ref="J263:K263"/>
    <mergeCell ref="L263:M263"/>
    <mergeCell ref="N263:N265"/>
    <mergeCell ref="O263:O265"/>
    <mergeCell ref="A314:A316"/>
    <mergeCell ref="B314:B316"/>
    <mergeCell ref="C314:D316"/>
    <mergeCell ref="E314:E316"/>
    <mergeCell ref="F314:F316"/>
    <mergeCell ref="G314:G315"/>
    <mergeCell ref="H314:I314"/>
    <mergeCell ref="J314:K314"/>
    <mergeCell ref="L314:M314"/>
    <mergeCell ref="N314:N316"/>
    <mergeCell ref="O314:O316"/>
    <mergeCell ref="A365:A367"/>
    <mergeCell ref="B365:B367"/>
    <mergeCell ref="C365:D367"/>
    <mergeCell ref="E365:E367"/>
    <mergeCell ref="F365:F367"/>
    <mergeCell ref="G365:G366"/>
    <mergeCell ref="H365:I365"/>
    <mergeCell ref="J365:K365"/>
    <mergeCell ref="L365:M365"/>
    <mergeCell ref="N365:N367"/>
    <mergeCell ref="O365:O367"/>
    <mergeCell ref="A416:A418"/>
    <mergeCell ref="B416:B418"/>
    <mergeCell ref="C416:D418"/>
    <mergeCell ref="E416:E418"/>
    <mergeCell ref="F416:F418"/>
    <mergeCell ref="G416:G417"/>
    <mergeCell ref="H416:I416"/>
    <mergeCell ref="J416:K416"/>
    <mergeCell ref="L416:M416"/>
    <mergeCell ref="N416:N418"/>
    <mergeCell ref="O416:O418"/>
  </mergeCells>
  <conditionalFormatting sqref="F32:F38 M118:N160 M167:N209 M217:M259 G266:N308 N317:N359 N368:N410 N419:N461 M70:M112">
    <cfRule type="cellIs" priority="139" dxfId="4" operator="lessThan" stopIfTrue="1">
      <formula>5</formula>
    </cfRule>
  </conditionalFormatting>
  <conditionalFormatting sqref="N217:N259">
    <cfRule type="cellIs" priority="28" dxfId="4" operator="lessThan" stopIfTrue="1">
      <formula>5</formula>
    </cfRule>
  </conditionalFormatting>
  <conditionalFormatting sqref="G70:K110">
    <cfRule type="cellIs" priority="21" dxfId="0" operator="lessThan">
      <formula>5</formula>
    </cfRule>
  </conditionalFormatting>
  <conditionalFormatting sqref="G111:K112">
    <cfRule type="cellIs" priority="20" dxfId="0" operator="lessThan">
      <formula>5</formula>
    </cfRule>
  </conditionalFormatting>
  <conditionalFormatting sqref="K217:L257 I217:I257">
    <cfRule type="cellIs" priority="15" dxfId="0" operator="lessThan">
      <formula>5</formula>
    </cfRule>
  </conditionalFormatting>
  <conditionalFormatting sqref="K258:L259 I258:I259">
    <cfRule type="cellIs" priority="14" dxfId="0" operator="lessThan">
      <formula>5</formula>
    </cfRule>
  </conditionalFormatting>
  <conditionalFormatting sqref="L70:L110">
    <cfRule type="cellIs" priority="11" dxfId="0" operator="lessThan">
      <formula>5</formula>
    </cfRule>
  </conditionalFormatting>
  <conditionalFormatting sqref="L111:L112">
    <cfRule type="cellIs" priority="10" dxfId="0" operator="lessThan">
      <formula>5</formula>
    </cfRule>
  </conditionalFormatting>
  <conditionalFormatting sqref="G118:L158">
    <cfRule type="cellIs" priority="9" dxfId="0" operator="lessThan">
      <formula>5</formula>
    </cfRule>
  </conditionalFormatting>
  <conditionalFormatting sqref="G159:L160">
    <cfRule type="cellIs" priority="8" dxfId="0" operator="lessThan">
      <formula>5</formula>
    </cfRule>
  </conditionalFormatting>
  <conditionalFormatting sqref="G167:L207">
    <cfRule type="cellIs" priority="7" dxfId="0" operator="lessThan">
      <formula>5</formula>
    </cfRule>
  </conditionalFormatting>
  <conditionalFormatting sqref="G208:L209">
    <cfRule type="cellIs" priority="6" dxfId="0" operator="lessThan">
      <formula>5</formula>
    </cfRule>
  </conditionalFormatting>
  <conditionalFormatting sqref="N70:N112">
    <cfRule type="cellIs" priority="5" dxfId="4" operator="lessThan" stopIfTrue="1">
      <formula>5</formula>
    </cfRule>
  </conditionalFormatting>
  <conditionalFormatting sqref="J217:J257">
    <cfRule type="cellIs" priority="4" dxfId="0" operator="lessThan">
      <formula>5</formula>
    </cfRule>
  </conditionalFormatting>
  <conditionalFormatting sqref="J258:J259">
    <cfRule type="cellIs" priority="3" dxfId="0" operator="lessThan">
      <formula>5</formula>
    </cfRule>
  </conditionalFormatting>
  <conditionalFormatting sqref="H217:H257">
    <cfRule type="cellIs" priority="2" dxfId="0" operator="lessThan">
      <formula>5</formula>
    </cfRule>
  </conditionalFormatting>
  <conditionalFormatting sqref="H258:H259">
    <cfRule type="cellIs" priority="1" dxfId="0" operator="lessThan">
      <formula>5</formula>
    </cfRule>
  </conditionalFormatting>
  <dataValidations count="2">
    <dataValidation type="list" allowBlank="1" showInputMessage="1" showErrorMessage="1" sqref="F13">
      <formula1>$C$49:$C$56</formula1>
    </dataValidation>
    <dataValidation type="list" allowBlank="1" showInputMessage="1" showErrorMessage="1" sqref="F16">
      <formula1>$B$70:$B$112</formula1>
    </dataValidation>
  </dataValidation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N_M_T_</dc:creator>
  <cp:keywords/>
  <dc:description/>
  <cp:lastModifiedBy>Trần Trọng Luật</cp:lastModifiedBy>
  <dcterms:created xsi:type="dcterms:W3CDTF">1996-10-14T23:33:28Z</dcterms:created>
  <dcterms:modified xsi:type="dcterms:W3CDTF">2017-11-01T07:53:54Z</dcterms:modified>
  <cp:category/>
  <cp:version/>
  <cp:contentType/>
  <cp:contentStatus/>
</cp:coreProperties>
</file>