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437" activeTab="0"/>
  </bookViews>
  <sheets>
    <sheet name="DUALENWEB" sheetId="1" r:id="rId1"/>
  </sheets>
  <definedNames/>
  <calcPr fullCalcOnLoad="1"/>
</workbook>
</file>

<file path=xl/sharedStrings.xml><?xml version="1.0" encoding="utf-8"?>
<sst xmlns="http://schemas.openxmlformats.org/spreadsheetml/2006/main" count="577" uniqueCount="267">
  <si>
    <t>BỘ GIÁO DỤC VÀ ĐÀO TẠO</t>
  </si>
  <si>
    <t>TRƯỜNG ĐẠI HỌC BÀ RỊA VŨNG TÀU</t>
  </si>
  <si>
    <t>STT</t>
  </si>
  <si>
    <t>HỌ VÀ TÊN</t>
  </si>
  <si>
    <t>NGÀY SINH</t>
  </si>
  <si>
    <t>NƠI SINH</t>
  </si>
  <si>
    <t>Điểm 
chuyê cần &amp; Thái độ học tập</t>
  </si>
  <si>
    <t>Điểm
 kiêm tra thường xuyên</t>
  </si>
  <si>
    <t>Điểm 
kiêm tra định kỳ</t>
  </si>
  <si>
    <t>Điểm thi học phần</t>
  </si>
  <si>
    <t>Điểm tổng kết học phần</t>
  </si>
  <si>
    <t>Ghi chú</t>
  </si>
  <si>
    <t>Bài 1</t>
  </si>
  <si>
    <t>Bài 2</t>
  </si>
  <si>
    <r>
      <t>Bậc đào tạo:</t>
    </r>
    <r>
      <rPr>
        <b/>
        <sz val="14"/>
        <rFont val="Times New Roman"/>
        <family val="1"/>
      </rPr>
      <t xml:space="preserve"> Đại học liên thông từ trung cấp</t>
    </r>
  </si>
  <si>
    <r>
      <t>Ngành:</t>
    </r>
    <r>
      <rPr>
        <b/>
        <sz val="14"/>
        <rFont val="Times New Roman"/>
        <family val="1"/>
      </rPr>
      <t xml:space="preserve"> Kế toán</t>
    </r>
  </si>
  <si>
    <t>Giáo viên giảng dạy:</t>
  </si>
  <si>
    <t>Ngày Thi :</t>
  </si>
  <si>
    <t>Thời gian làm bài:</t>
  </si>
  <si>
    <t>Phút</t>
  </si>
  <si>
    <t>Ngày hiện hành</t>
  </si>
  <si>
    <t>Ngày cập nhật:</t>
  </si>
  <si>
    <t>Tổng số SV:</t>
  </si>
  <si>
    <t xml:space="preserve">Họ và tên SV: </t>
  </si>
  <si>
    <t xml:space="preserve">Ngày Sinh: </t>
  </si>
  <si>
    <t xml:space="preserve">Nơi sinh: </t>
  </si>
  <si>
    <t>DANH MỤC MÔN HỌC</t>
  </si>
  <si>
    <t>stt</t>
  </si>
  <si>
    <t>giáo viên gảng</t>
  </si>
  <si>
    <t>Ngày thi</t>
  </si>
  <si>
    <t>Thời gian(phút)</t>
  </si>
  <si>
    <t>Ngày cập nhật</t>
  </si>
  <si>
    <t>DANH SÁCH MỚI</t>
  </si>
  <si>
    <t>Học phần</t>
  </si>
  <si>
    <t>KẾT QUẢ HỌC TẬP</t>
  </si>
  <si>
    <t xml:space="preserve">GHI CHÚ: </t>
  </si>
  <si>
    <t>Phần tính toán trung gian</t>
  </si>
  <si>
    <t xml:space="preserve">ĐIỂM CHUYÊN CẦN: </t>
  </si>
  <si>
    <t xml:space="preserve">ĐIỂM KT THƯỜNG XUYỀN: </t>
  </si>
  <si>
    <t xml:space="preserve">ĐIỂM THI LẦN 1: </t>
  </si>
  <si>
    <t xml:space="preserve">ĐIỂM TRUNG BÌNH: </t>
  </si>
  <si>
    <t>Lần 1</t>
  </si>
  <si>
    <t>Lần 2</t>
  </si>
  <si>
    <t>Mã 
Sinh viên</t>
  </si>
  <si>
    <t>số bài kt</t>
  </si>
  <si>
    <t>Đồng Nai</t>
  </si>
  <si>
    <t>Dung</t>
  </si>
  <si>
    <t>Nguyễn Thị</t>
  </si>
  <si>
    <t>Hà Tĩnh</t>
  </si>
  <si>
    <t>Nga</t>
  </si>
  <si>
    <t>Quảng Ngãi</t>
  </si>
  <si>
    <t>Thảo</t>
  </si>
  <si>
    <t>Trang</t>
  </si>
  <si>
    <t>`</t>
  </si>
  <si>
    <t>Bình Định</t>
  </si>
  <si>
    <t>BRVT</t>
  </si>
  <si>
    <t>Hồng</t>
  </si>
  <si>
    <t>Hà Nam</t>
  </si>
  <si>
    <t>Loan</t>
  </si>
  <si>
    <t>Vũ Thị</t>
  </si>
  <si>
    <t>Nguyễn Thị Kim</t>
  </si>
  <si>
    <t>Hiền</t>
  </si>
  <si>
    <t>Thanh Hoá</t>
  </si>
  <si>
    <t>Nguyễn Thị Hồng</t>
  </si>
  <si>
    <t>Bình</t>
  </si>
  <si>
    <t>Phan Thị</t>
  </si>
  <si>
    <t>Ninh Bình</t>
  </si>
  <si>
    <t>Quảng Trị</t>
  </si>
  <si>
    <t>Hà</t>
  </si>
  <si>
    <t>Nghệ An</t>
  </si>
  <si>
    <t>Thái Bình</t>
  </si>
  <si>
    <t>Trương Thị</t>
  </si>
  <si>
    <t>Trần Thị</t>
  </si>
  <si>
    <t>Phương</t>
  </si>
  <si>
    <t>02/03/1985</t>
  </si>
  <si>
    <t>Bắc Giang</t>
  </si>
  <si>
    <t>Hệ số 1</t>
  </si>
  <si>
    <t>Hệ số 2</t>
  </si>
  <si>
    <t xml:space="preserve">ĐIỂM KT ĐỊNH KỲ BÀI 1: </t>
  </si>
  <si>
    <t xml:space="preserve">ĐIỂM KT ĐỊNH KỲ BÀI 2: </t>
  </si>
  <si>
    <t>-</t>
  </si>
  <si>
    <t>BẢNG ĐIỂM LỚP ĐẠI HỌC LIÊN THÔNG KHÓA 14</t>
  </si>
  <si>
    <t>LT-1083-K14</t>
  </si>
  <si>
    <t>Mai Thị An</t>
  </si>
  <si>
    <t>16/06/1977</t>
  </si>
  <si>
    <t>LT-1084-K14</t>
  </si>
  <si>
    <t>Trần Diễn</t>
  </si>
  <si>
    <t>Chinh</t>
  </si>
  <si>
    <t>17/03/1980</t>
  </si>
  <si>
    <t>Cửu Long</t>
  </si>
  <si>
    <t>LT-1085-K14</t>
  </si>
  <si>
    <t>Dâu</t>
  </si>
  <si>
    <t>10/09/1985</t>
  </si>
  <si>
    <t>An Mỹ</t>
  </si>
  <si>
    <t>LT-1086-K14</t>
  </si>
  <si>
    <t>Diệu</t>
  </si>
  <si>
    <t>18/07/1983</t>
  </si>
  <si>
    <t>LT-1087-K14</t>
  </si>
  <si>
    <t>Dư</t>
  </si>
  <si>
    <t>LT-1088-K14</t>
  </si>
  <si>
    <t>Đặng Thị Thu</t>
  </si>
  <si>
    <t>19/08/1988</t>
  </si>
  <si>
    <t>Hải Dương</t>
  </si>
  <si>
    <t>LT-1089-K14</t>
  </si>
  <si>
    <t>07/07/1992</t>
  </si>
  <si>
    <t>LT-1090-K14</t>
  </si>
  <si>
    <t>Hoàng Hữu</t>
  </si>
  <si>
    <t>Hiển</t>
  </si>
  <si>
    <t>15/01/1993</t>
  </si>
  <si>
    <t>Ninh Thuận</t>
  </si>
  <si>
    <t>LT-1091-K14</t>
  </si>
  <si>
    <t>25/03/1989</t>
  </si>
  <si>
    <t>LT-1092-K14</t>
  </si>
  <si>
    <t>Huỳnh Thị</t>
  </si>
  <si>
    <t>Huệ</t>
  </si>
  <si>
    <t>10/01/1985</t>
  </si>
  <si>
    <t>ĐakLak</t>
  </si>
  <si>
    <t>LT-1093-K14</t>
  </si>
  <si>
    <t>Nguyễn Hữu</t>
  </si>
  <si>
    <t>Hùng</t>
  </si>
  <si>
    <t>22/08/1987</t>
  </si>
  <si>
    <t>Quảng Ninh</t>
  </si>
  <si>
    <t>LT-1094-K14</t>
  </si>
  <si>
    <t>Huyền</t>
  </si>
  <si>
    <t>08/12/1985</t>
  </si>
  <si>
    <t>LT-1095-K14</t>
  </si>
  <si>
    <t>Kim</t>
  </si>
  <si>
    <t>23/09/1993</t>
  </si>
  <si>
    <t>Quảng Nam</t>
  </si>
  <si>
    <t>LT-1096-K14</t>
  </si>
  <si>
    <t>Nguyễn Thị Phi</t>
  </si>
  <si>
    <t>16/03/1991</t>
  </si>
  <si>
    <t>LT-1097-K14</t>
  </si>
  <si>
    <t>Vũ Trí</t>
  </si>
  <si>
    <t>Long</t>
  </si>
  <si>
    <t>22/04/1987</t>
  </si>
  <si>
    <t>LT-1098-K14</t>
  </si>
  <si>
    <t>Nguyễn Quốc</t>
  </si>
  <si>
    <t>Mẫn</t>
  </si>
  <si>
    <t>24/04/1992</t>
  </si>
  <si>
    <t>LT-1099-K14</t>
  </si>
  <si>
    <t>Bùi Thị Ngọc</t>
  </si>
  <si>
    <t>My</t>
  </si>
  <si>
    <t>29/09/1983</t>
  </si>
  <si>
    <t>LT-1100-K14</t>
  </si>
  <si>
    <t>Trần Minh</t>
  </si>
  <si>
    <t>Nghĩa</t>
  </si>
  <si>
    <t>08/08/1988</t>
  </si>
  <si>
    <t>Đồng Nai</t>
  </si>
  <si>
    <t>LT-1101-K14</t>
  </si>
  <si>
    <t xml:space="preserve">Lê Thị Bích </t>
  </si>
  <si>
    <t>Nguyên</t>
  </si>
  <si>
    <t>01/09/1988</t>
  </si>
  <si>
    <t>LT-1102-K14</t>
  </si>
  <si>
    <t>Nguyễn Thị Tú</t>
  </si>
  <si>
    <t>11/11/1983</t>
  </si>
  <si>
    <t>LT-1103-K14</t>
  </si>
  <si>
    <t>Nguyễn Thị Hoài</t>
  </si>
  <si>
    <t>Nhơn</t>
  </si>
  <si>
    <t>07/02/1983</t>
  </si>
  <si>
    <t>LT-1104-K14</t>
  </si>
  <si>
    <t>Trần Mậu</t>
  </si>
  <si>
    <t>02/09/1981</t>
  </si>
  <si>
    <t>LT-1105-K14</t>
  </si>
  <si>
    <t>Lê Thị</t>
  </si>
  <si>
    <t>17/08/1986</t>
  </si>
  <si>
    <t>Hà Tĩnh</t>
  </si>
  <si>
    <t>LT-1106-K14</t>
  </si>
  <si>
    <t>Hồ Trịnh Yến</t>
  </si>
  <si>
    <t>Quy</t>
  </si>
  <si>
    <t>26/06/1986</t>
  </si>
  <si>
    <t>LT-1107-K14</t>
  </si>
  <si>
    <t>Nguyễn Thị Bích</t>
  </si>
  <si>
    <t>Quý</t>
  </si>
  <si>
    <t>08/06/1981</t>
  </si>
  <si>
    <t>Bắc Giang</t>
  </si>
  <si>
    <t>LT-1108-K14</t>
  </si>
  <si>
    <t>Lê Hạnh</t>
  </si>
  <si>
    <t>Sinh</t>
  </si>
  <si>
    <t>09/12/1984</t>
  </si>
  <si>
    <t>LT-1109-K14</t>
  </si>
  <si>
    <t>Đỗ Văn</t>
  </si>
  <si>
    <t>Tam</t>
  </si>
  <si>
    <t>21/12/1986</t>
  </si>
  <si>
    <t>LT-1110-K14</t>
  </si>
  <si>
    <t>Huỳnh Thị</t>
  </si>
  <si>
    <t>15/12/1990</t>
  </si>
  <si>
    <t>Phú Yên</t>
  </si>
  <si>
    <t>LT-1111-K14</t>
  </si>
  <si>
    <t>Thúy</t>
  </si>
  <si>
    <t>10/05/1983</t>
  </si>
  <si>
    <t>LT-1112-K14</t>
  </si>
  <si>
    <t>Cù Thị</t>
  </si>
  <si>
    <t>Thủy</t>
  </si>
  <si>
    <t>01/02/1988</t>
  </si>
  <si>
    <t>LT-1113-K14</t>
  </si>
  <si>
    <t>Hà Phạm Kiều</t>
  </si>
  <si>
    <t>16/09/1987</t>
  </si>
  <si>
    <t>Bình Định</t>
  </si>
  <si>
    <t>LT-1114-K14</t>
  </si>
  <si>
    <t>Phạm Nguyễn Đình</t>
  </si>
  <si>
    <t>Triều</t>
  </si>
  <si>
    <t>20/11/1987</t>
  </si>
  <si>
    <t>LT-1115-K14</t>
  </si>
  <si>
    <t>Tùng</t>
  </si>
  <si>
    <t>10/08/1978</t>
  </si>
  <si>
    <t>Nghệ An</t>
  </si>
  <si>
    <t>LT-1116-K14</t>
  </si>
  <si>
    <t>Nguyễn Văn</t>
  </si>
  <si>
    <t>Tưởng</t>
  </si>
  <si>
    <t>28/02/1987</t>
  </si>
  <si>
    <t>LT-1117-K14</t>
  </si>
  <si>
    <t>Trần Thi Hải</t>
  </si>
  <si>
    <t>Vân</t>
  </si>
  <si>
    <t>15/07/1983</t>
  </si>
  <si>
    <t>LT-1118-K14</t>
  </si>
  <si>
    <t>Trần Biên</t>
  </si>
  <si>
    <t>Cương</t>
  </si>
  <si>
    <t>Hà Giang</t>
  </si>
  <si>
    <t>LT-1119-K14</t>
  </si>
  <si>
    <t>Huỳnh Thị Tiền</t>
  </si>
  <si>
    <t>LT-1120-K14</t>
  </si>
  <si>
    <t>Trần Thị Thanh</t>
  </si>
  <si>
    <t>Hòa Thành</t>
  </si>
  <si>
    <t>LT-1121-K14</t>
  </si>
  <si>
    <t>Võ Thị Thu</t>
  </si>
  <si>
    <t>Ngà</t>
  </si>
  <si>
    <t>Lâm Đồng</t>
  </si>
  <si>
    <t>LT-1122-K14</t>
  </si>
  <si>
    <t>Trần Anh</t>
  </si>
  <si>
    <t>Việt</t>
  </si>
  <si>
    <t>Nghệ Tĩnh</t>
  </si>
  <si>
    <t>LT-1124-K14</t>
  </si>
  <si>
    <t>Đặng Thị</t>
  </si>
  <si>
    <t>Thuận</t>
  </si>
  <si>
    <t>07/09/1991</t>
  </si>
  <si>
    <t>LT-1123-K14</t>
  </si>
  <si>
    <t>Pham Thị Ngọc</t>
  </si>
  <si>
    <t>17/03/1995</t>
  </si>
  <si>
    <t>LT-1125-K14</t>
  </si>
  <si>
    <t>Nguyễn Lê Mỹ</t>
  </si>
  <si>
    <t>Duy</t>
  </si>
  <si>
    <t>04/12/1978</t>
  </si>
  <si>
    <t>Bến Tre</t>
  </si>
  <si>
    <t>LT-1126-K14</t>
  </si>
  <si>
    <t>Đỗ Thị Thùy</t>
  </si>
  <si>
    <t>Duyên</t>
  </si>
  <si>
    <t>10/05/1992</t>
  </si>
  <si>
    <t>BR-VT</t>
  </si>
  <si>
    <t>LT-1127-K14</t>
  </si>
  <si>
    <t>Miền</t>
  </si>
  <si>
    <t>21/09/1986</t>
  </si>
  <si>
    <t>LT-1128-K14</t>
  </si>
  <si>
    <t>Đỗ Thị</t>
  </si>
  <si>
    <t>08/06/1995</t>
  </si>
  <si>
    <t>Bình Thuận</t>
  </si>
  <si>
    <t>Đề Nghị Sinh viên hoàn thành học phí trước ngày 27/10 để được cập nhật điểm</t>
  </si>
  <si>
    <t>Đang cập nhật điểm kiểm tra</t>
  </si>
  <si>
    <t>TRƯỜNG TRUNG CẤP CHUYÊN NGHIỆP BÀ RỊA</t>
  </si>
  <si>
    <t>Phần mềm Kế toán misa</t>
  </si>
  <si>
    <t>Thầy Huy</t>
  </si>
  <si>
    <t>Nghiệp vụ Ngân hàng thương mại</t>
  </si>
  <si>
    <t>Thầy Nam</t>
  </si>
  <si>
    <t>Kế toán Mỹ</t>
  </si>
  <si>
    <t xml:space="preserve"> Cô Thảo</t>
  </si>
  <si>
    <t>Kiểm toán tài chính 1</t>
  </si>
  <si>
    <t>Đang cập nhật điểm thi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</si>
</sst>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&quot;VND&quot;#,##0_);\(&quot;VND&quot;#,##0\)"/>
    <numFmt numFmtId="175" formatCode="&quot;VND&quot;#,##0_);[Red]\(&quot;VND&quot;#,##0\)"/>
    <numFmt numFmtId="176" formatCode="&quot;VND&quot;#,##0.00_);\(&quot;VND&quot;#,##0.00\)"/>
    <numFmt numFmtId="177" formatCode="&quot;VND&quot;#,##0.00_);[Red]\(&quot;VND&quot;#,##0.00\)"/>
    <numFmt numFmtId="178" formatCode="_(&quot;VND&quot;* #,##0_);_(&quot;VND&quot;* \(#,##0\);_(&quot;VND&quot;* &quot;-&quot;_);_(@_)"/>
    <numFmt numFmtId="179" formatCode="_(&quot;VND&quot;* #,##0.00_);_(&quot;VND&quot;* \(#,##0.00\);_(&quot;VND&quot;* &quot;-&quot;&quot;?&quot;&quot;?&quot;_);_(@_)"/>
    <numFmt numFmtId="180" formatCode="_(* #,##0.00_);_(* \(#,##0.00\);_(* &quot;-&quot;&quot;?&quot;&quot;?&quot;_);_(@_)"/>
    <numFmt numFmtId="181" formatCode="_(&quot;$&quot;* #,##0.00_);_(&quot;$&quot;* \(#,##0.00\);_(&quot;$&quot;* &quot;-&quot;&quot;?&quot;&quot;?&quot;_);_(@_)"/>
    <numFmt numFmtId="182" formatCode="#,##0\ &quot;đồng&quot;;\-#,##0\ &quot;đồng&quot;"/>
    <numFmt numFmtId="183" formatCode="#,##0\ &quot;đồng&quot;;[Red]\-#,##0\ &quot;đồng&quot;"/>
    <numFmt numFmtId="184" formatCode="#,##0.00\ &quot;đồng&quot;;\-#,##0.00\ &quot;đồng&quot;"/>
    <numFmt numFmtId="185" formatCode="#,##0.00\ &quot;đồng&quot;;[Red]\-#,##0.00\ &quot;đồng&quot;"/>
    <numFmt numFmtId="186" formatCode="_-* #,##0\ &quot;đồng&quot;_-;\-* #,##0\ &quot;đồng&quot;_-;_-* &quot;-&quot;\ &quot;đồng&quot;_-;_-@_-"/>
    <numFmt numFmtId="187" formatCode="_-* #,##0\ _đ_ồ_n_g_-;\-* #,##0\ _đ_ồ_n_g_-;_-* &quot;-&quot;\ _đ_ồ_n_g_-;_-@_-"/>
    <numFmt numFmtId="188" formatCode="_-* #,##0.00\ &quot;đồng&quot;_-;\-* #,##0.00\ &quot;đồng&quot;_-;_-* &quot;-&quot;&quot;?&quot;&quot;?&quot;\ &quot;đồng&quot;_-;_-@_-"/>
    <numFmt numFmtId="189" formatCode="_-* #,##0.00\ _đ_ồ_n_g_-;\-* #,##0.00\ _đ_ồ_n_g_-;_-* &quot;-&quot;&quot;?&quot;&quot;?&quot;\ _đ_ồ_n_g_-;_-@_-"/>
    <numFmt numFmtId="190" formatCode="#,##0\ &quot;₫&quot;;\-#,##0\ &quot;₫&quot;"/>
    <numFmt numFmtId="191" formatCode="#,##0\ &quot;₫&quot;;[Red]\-#,##0\ &quot;₫&quot;"/>
    <numFmt numFmtId="192" formatCode="#,##0.00\ &quot;₫&quot;;\-#,##0.00\ &quot;₫&quot;"/>
    <numFmt numFmtId="193" formatCode="#,##0.00\ &quot;₫&quot;;[Red]\-#,##0.00\ &quot;₫&quot;"/>
    <numFmt numFmtId="194" formatCode="_-* #,##0\ &quot;₫&quot;_-;\-* #,##0\ &quot;₫&quot;_-;_-* &quot;-&quot;\ &quot;₫&quot;_-;_-@_-"/>
    <numFmt numFmtId="195" formatCode="_-* #,##0\ _₫_-;\-* #,##0\ _₫_-;_-* &quot;-&quot;\ _₫_-;_-@_-"/>
    <numFmt numFmtId="196" formatCode="_-* #,##0.00\ &quot;₫&quot;_-;\-* #,##0.00\ &quot;₫&quot;_-;_-* &quot;-&quot;&quot;?&quot;&quot;?&quot;\ &quot;₫&quot;_-;_-@_-"/>
    <numFmt numFmtId="197" formatCode="_-* #,##0.00\ _₫_-;\-* #,##0.00\ _₫_-;_-* &quot;-&quot;&quot;?&quot;&quot;?&quot;\ _₫_-;_-@_-"/>
    <numFmt numFmtId="198" formatCode="0.0"/>
    <numFmt numFmtId="199" formatCode="0.0;[Red]0.0"/>
    <numFmt numFmtId="200" formatCode="[$-409]dddd\,\ mmmm\ dd\,\ yyyy"/>
    <numFmt numFmtId="201" formatCode="m/d/yy;@"/>
    <numFmt numFmtId="202" formatCode="[$-409]h:mm:ss\ AM/PM"/>
    <numFmt numFmtId="203" formatCode="_(* #,##0.0_);_(* \(#,##0.0\);_(* &quot;-&quot;&quot;?&quot;_);_(@_)"/>
    <numFmt numFmtId="204" formatCode="mmm\-yyyy"/>
  </numFmts>
  <fonts count="105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6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20"/>
      <color indexed="48"/>
      <name val="Times New Roman"/>
      <family val="1"/>
    </font>
    <font>
      <b/>
      <u val="single"/>
      <sz val="12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24"/>
      <name val="Times New Roman"/>
      <family val="1"/>
    </font>
    <font>
      <b/>
      <sz val="14"/>
      <color indexed="12"/>
      <name val="Times New Roman"/>
      <family val="1"/>
    </font>
    <font>
      <i/>
      <u val="single"/>
      <sz val="11"/>
      <color indexed="10"/>
      <name val="Times New Roman"/>
      <family val="1"/>
    </font>
    <font>
      <b/>
      <i/>
      <sz val="14"/>
      <color indexed="12"/>
      <name val="Times New Roman"/>
      <family val="1"/>
    </font>
    <font>
      <i/>
      <u val="single"/>
      <sz val="12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i/>
      <u val="single"/>
      <sz val="16"/>
      <color indexed="10"/>
      <name val="Times New Roman"/>
      <family val="1"/>
    </font>
    <font>
      <i/>
      <u val="single"/>
      <sz val="14"/>
      <name val="Times New Roman"/>
      <family val="1"/>
    </font>
    <font>
      <i/>
      <u val="single"/>
      <sz val="14"/>
      <color indexed="10"/>
      <name val="Times New Roman"/>
      <family val="1"/>
    </font>
    <font>
      <b/>
      <sz val="14"/>
      <color indexed="16"/>
      <name val="Times New Roman"/>
      <family val="1"/>
    </font>
    <font>
      <b/>
      <sz val="14"/>
      <color indexed="61"/>
      <name val="Times New Roman"/>
      <family val="1"/>
    </font>
    <font>
      <sz val="12"/>
      <color indexed="61"/>
      <name val="Times New Roman"/>
      <family val="1"/>
    </font>
    <font>
      <sz val="16"/>
      <color indexed="12"/>
      <name val="Times New Roman"/>
      <family val="1"/>
    </font>
    <font>
      <sz val="16"/>
      <name val="Times New Roman"/>
      <family val="1"/>
    </font>
    <font>
      <b/>
      <sz val="16"/>
      <color indexed="12"/>
      <name val="Times New Roman"/>
      <family val="1"/>
    </font>
    <font>
      <b/>
      <i/>
      <sz val="12"/>
      <name val="Times New Roman"/>
      <family val="1"/>
    </font>
    <font>
      <b/>
      <i/>
      <sz val="18"/>
      <color indexed="12"/>
      <name val="Times New Roman"/>
      <family val="1"/>
    </font>
    <font>
      <b/>
      <sz val="28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6"/>
      <name val="Times New Roman"/>
      <family val="1"/>
    </font>
    <font>
      <b/>
      <sz val="16"/>
      <color indexed="16"/>
      <name val="Times New Roman"/>
      <family val="1"/>
    </font>
    <font>
      <sz val="13"/>
      <name val="Times New Roman"/>
      <family val="1"/>
    </font>
    <font>
      <sz val="12"/>
      <name val="Arial"/>
      <family val="2"/>
    </font>
    <font>
      <sz val="10"/>
      <color indexed="12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30"/>
      <name val="Times New Roman"/>
      <family val="1"/>
    </font>
    <font>
      <b/>
      <sz val="16"/>
      <color indexed="62"/>
      <name val="Times New Roman"/>
      <family val="1"/>
    </font>
    <font>
      <b/>
      <sz val="26"/>
      <color indexed="12"/>
      <name val="Times New Roman"/>
      <family val="0"/>
    </font>
    <font>
      <b/>
      <sz val="20"/>
      <color indexed="12"/>
      <name val="Times New Roman"/>
      <family val="0"/>
    </font>
    <font>
      <sz val="10"/>
      <color indexed="8"/>
      <name val="Arial"/>
      <family val="0"/>
    </font>
    <font>
      <b/>
      <i/>
      <u val="single"/>
      <sz val="16"/>
      <color indexed="8"/>
      <name val="Arial"/>
      <family val="0"/>
    </font>
    <font>
      <sz val="28"/>
      <color indexed="8"/>
      <name val="Arial"/>
      <family val="0"/>
    </font>
    <font>
      <sz val="24"/>
      <color indexed="8"/>
      <name val="Arial"/>
      <family val="0"/>
    </font>
    <font>
      <b/>
      <sz val="28"/>
      <color indexed="8"/>
      <name val="Arial"/>
      <family val="0"/>
    </font>
    <font>
      <b/>
      <sz val="26"/>
      <color indexed="8"/>
      <name val="Arial"/>
      <family val="0"/>
    </font>
    <font>
      <b/>
      <sz val="36"/>
      <color indexed="1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70C0"/>
      <name val="Times New Roman"/>
      <family val="1"/>
    </font>
    <font>
      <b/>
      <sz val="16"/>
      <color theme="4" tint="-0.24997000396251678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dashed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0" applyNumberFormat="0" applyBorder="0" applyAlignment="0" applyProtection="0"/>
    <xf numFmtId="0" fontId="87" fillId="27" borderId="1" applyNumberFormat="0" applyAlignment="0" applyProtection="0"/>
    <xf numFmtId="0" fontId="88" fillId="28" borderId="2" applyNumberFormat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4" fillId="30" borderId="1" applyNumberFormat="0" applyAlignment="0" applyProtection="0"/>
    <xf numFmtId="0" fontId="95" fillId="0" borderId="6" applyNumberFormat="0" applyFill="0" applyAlignment="0" applyProtection="0"/>
    <xf numFmtId="0" fontId="9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97" fillId="27" borderId="8" applyNumberFormat="0" applyAlignment="0" applyProtection="0"/>
    <xf numFmtId="9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5" fillId="0" borderId="0" xfId="57" applyFont="1" applyBorder="1" applyAlignment="1">
      <alignment horizontal="center"/>
      <protection/>
    </xf>
    <xf numFmtId="0" fontId="19" fillId="0" borderId="0" xfId="57" applyFont="1" applyBorder="1" applyAlignment="1">
      <alignment horizontal="center"/>
      <protection/>
    </xf>
    <xf numFmtId="0" fontId="14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14" fontId="21" fillId="0" borderId="0" xfId="0" applyNumberFormat="1" applyFont="1" applyBorder="1" applyAlignment="1" quotePrefix="1">
      <alignment horizontal="center"/>
    </xf>
    <xf numFmtId="14" fontId="2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6" fillId="0" borderId="0" xfId="57" applyFont="1" applyBorder="1" applyAlignment="1">
      <alignment horizontal="center"/>
      <protection/>
    </xf>
    <xf numFmtId="0" fontId="25" fillId="0" borderId="0" xfId="0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27" fillId="0" borderId="0" xfId="0" applyFont="1" applyBorder="1" applyAlignment="1">
      <alignment/>
    </xf>
    <xf numFmtId="1" fontId="16" fillId="0" borderId="10" xfId="0" applyNumberFormat="1" applyFont="1" applyBorder="1" applyAlignment="1" quotePrefix="1">
      <alignment horizontal="center"/>
    </xf>
    <xf numFmtId="14" fontId="27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/>
    </xf>
    <xf numFmtId="14" fontId="12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14" fontId="31" fillId="0" borderId="10" xfId="0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Fill="1" applyAlignment="1">
      <alignment/>
    </xf>
    <xf numFmtId="2" fontId="2" fillId="0" borderId="0" xfId="0" applyNumberFormat="1" applyFont="1" applyAlignment="1">
      <alignment/>
    </xf>
    <xf numFmtId="0" fontId="10" fillId="0" borderId="0" xfId="0" applyFont="1" applyAlignment="1">
      <alignment/>
    </xf>
    <xf numFmtId="2" fontId="12" fillId="0" borderId="0" xfId="0" applyNumberFormat="1" applyFont="1" applyAlignment="1">
      <alignment/>
    </xf>
    <xf numFmtId="0" fontId="6" fillId="0" borderId="0" xfId="0" applyFont="1" applyBorder="1" applyAlignment="1">
      <alignment horizontal="right"/>
    </xf>
    <xf numFmtId="0" fontId="12" fillId="0" borderId="0" xfId="57" applyFont="1" applyFill="1" applyAlignment="1">
      <alignment horizontal="center"/>
      <protection/>
    </xf>
    <xf numFmtId="0" fontId="12" fillId="0" borderId="0" xfId="57" applyFont="1" applyFill="1">
      <alignment/>
      <protection/>
    </xf>
    <xf numFmtId="0" fontId="34" fillId="0" borderId="0" xfId="0" applyFont="1" applyAlignment="1">
      <alignment/>
    </xf>
    <xf numFmtId="0" fontId="12" fillId="0" borderId="0" xfId="0" applyFont="1" applyFill="1" applyAlignment="1">
      <alignment/>
    </xf>
    <xf numFmtId="14" fontId="22" fillId="0" borderId="0" xfId="0" applyNumberFormat="1" applyFont="1" applyBorder="1" applyAlignment="1" quotePrefix="1">
      <alignment horizontal="center"/>
    </xf>
    <xf numFmtId="14" fontId="22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57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/>
    </xf>
    <xf numFmtId="0" fontId="8" fillId="0" borderId="0" xfId="57" applyFont="1" applyFill="1" applyBorder="1" applyAlignment="1">
      <alignment horizontal="center"/>
      <protection/>
    </xf>
    <xf numFmtId="0" fontId="12" fillId="33" borderId="10" xfId="0" applyFont="1" applyFill="1" applyBorder="1" applyAlignment="1">
      <alignment/>
    </xf>
    <xf numFmtId="14" fontId="12" fillId="33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4" fontId="12" fillId="0" borderId="10" xfId="0" applyNumberFormat="1" applyFont="1" applyFill="1" applyBorder="1" applyAlignment="1" quotePrefix="1">
      <alignment/>
    </xf>
    <xf numFmtId="0" fontId="12" fillId="0" borderId="10" xfId="0" applyFont="1" applyFill="1" applyBorder="1" applyAlignment="1" quotePrefix="1">
      <alignment/>
    </xf>
    <xf numFmtId="14" fontId="12" fillId="0" borderId="10" xfId="0" applyNumberFormat="1" applyFont="1" applyFill="1" applyBorder="1" applyAlignment="1">
      <alignment/>
    </xf>
    <xf numFmtId="0" fontId="20" fillId="34" borderId="0" xfId="0" applyFont="1" applyFill="1" applyBorder="1" applyAlignment="1">
      <alignment/>
    </xf>
    <xf numFmtId="0" fontId="20" fillId="34" borderId="0" xfId="0" applyFont="1" applyFill="1" applyBorder="1" applyAlignment="1">
      <alignment horizontal="center" vertical="center"/>
    </xf>
    <xf numFmtId="0" fontId="20" fillId="34" borderId="0" xfId="0" applyFont="1" applyFill="1" applyAlignment="1">
      <alignment/>
    </xf>
    <xf numFmtId="0" fontId="20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11" xfId="0" applyFont="1" applyBorder="1" applyAlignment="1">
      <alignment/>
    </xf>
    <xf numFmtId="2" fontId="12" fillId="0" borderId="11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6" fillId="0" borderId="0" xfId="0" applyFont="1" applyAlignment="1">
      <alignment horizontal="right"/>
    </xf>
    <xf numFmtId="14" fontId="16" fillId="0" borderId="0" xfId="0" applyNumberFormat="1" applyFont="1" applyBorder="1" applyAlignment="1">
      <alignment horizontal="right"/>
    </xf>
    <xf numFmtId="14" fontId="35" fillId="0" borderId="11" xfId="0" applyNumberFormat="1" applyFont="1" applyBorder="1" applyAlignment="1">
      <alignment/>
    </xf>
    <xf numFmtId="14" fontId="12" fillId="0" borderId="11" xfId="0" applyNumberFormat="1" applyFont="1" applyBorder="1" applyAlignment="1">
      <alignment/>
    </xf>
    <xf numFmtId="14" fontId="12" fillId="0" borderId="12" xfId="0" applyNumberFormat="1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8" fillId="0" borderId="1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198" fontId="0" fillId="0" borderId="10" xfId="0" applyNumberFormat="1" applyBorder="1" applyAlignment="1">
      <alignment/>
    </xf>
    <xf numFmtId="0" fontId="3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left"/>
    </xf>
    <xf numFmtId="0" fontId="12" fillId="35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10" xfId="0" applyFont="1" applyBorder="1" applyAlignment="1">
      <alignment/>
    </xf>
    <xf numFmtId="0" fontId="9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98" fontId="44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9" fontId="2" fillId="0" borderId="10" xfId="60" applyFont="1" applyBorder="1" applyAlignment="1">
      <alignment horizontal="center" vertical="center" wrapText="1"/>
    </xf>
    <xf numFmtId="0" fontId="101" fillId="0" borderId="0" xfId="0" applyFont="1" applyBorder="1" applyAlignment="1">
      <alignment/>
    </xf>
    <xf numFmtId="198" fontId="102" fillId="0" borderId="10" xfId="0" applyNumberFormat="1" applyFont="1" applyBorder="1" applyAlignment="1">
      <alignment horizontal="left"/>
    </xf>
    <xf numFmtId="2" fontId="102" fillId="0" borderId="10" xfId="0" applyNumberFormat="1" applyFont="1" applyBorder="1" applyAlignment="1">
      <alignment horizontal="left"/>
    </xf>
    <xf numFmtId="2" fontId="45" fillId="36" borderId="10" xfId="0" applyNumberFormat="1" applyFont="1" applyFill="1" applyBorder="1" applyAlignment="1">
      <alignment horizontal="center"/>
    </xf>
    <xf numFmtId="198" fontId="0" fillId="0" borderId="10" xfId="57" applyNumberFormat="1" applyBorder="1">
      <alignment/>
      <protection/>
    </xf>
    <xf numFmtId="2" fontId="0" fillId="0" borderId="10" xfId="57" applyNumberFormat="1" applyBorder="1">
      <alignment/>
      <protection/>
    </xf>
    <xf numFmtId="0" fontId="0" fillId="0" borderId="10" xfId="0" applyBorder="1" applyAlignment="1">
      <alignment/>
    </xf>
    <xf numFmtId="0" fontId="43" fillId="0" borderId="24" xfId="0" applyFont="1" applyBorder="1" applyAlignment="1">
      <alignment horizontal="center" vertical="center" shrinkToFit="1"/>
    </xf>
    <xf numFmtId="0" fontId="46" fillId="0" borderId="25" xfId="57" applyFont="1" applyFill="1" applyBorder="1" applyAlignment="1">
      <alignment horizontal="center" vertical="center" shrinkToFit="1"/>
      <protection/>
    </xf>
    <xf numFmtId="0" fontId="12" fillId="0" borderId="25" xfId="0" applyFont="1" applyFill="1" applyBorder="1" applyAlignment="1">
      <alignment vertical="center" shrinkToFit="1"/>
    </xf>
    <xf numFmtId="0" fontId="2" fillId="0" borderId="26" xfId="0" applyFont="1" applyFill="1" applyBorder="1" applyAlignment="1">
      <alignment vertical="center"/>
    </xf>
    <xf numFmtId="14" fontId="12" fillId="0" borderId="27" xfId="0" applyNumberFormat="1" applyFont="1" applyFill="1" applyBorder="1" applyAlignment="1" quotePrefix="1">
      <alignment horizontal="center" vertical="center"/>
    </xf>
    <xf numFmtId="0" fontId="12" fillId="0" borderId="27" xfId="0" applyFont="1" applyFill="1" applyBorder="1" applyAlignment="1">
      <alignment horizontal="center" vertical="center" shrinkToFit="1"/>
    </xf>
    <xf numFmtId="0" fontId="46" fillId="0" borderId="28" xfId="57" applyFont="1" applyFill="1" applyBorder="1" applyAlignment="1">
      <alignment horizontal="center" vertical="center" shrinkToFit="1"/>
      <protection/>
    </xf>
    <xf numFmtId="0" fontId="12" fillId="0" borderId="29" xfId="0" applyFont="1" applyFill="1" applyBorder="1" applyAlignment="1">
      <alignment vertical="center" shrinkToFit="1"/>
    </xf>
    <xf numFmtId="0" fontId="2" fillId="0" borderId="30" xfId="0" applyFont="1" applyFill="1" applyBorder="1" applyAlignment="1">
      <alignment vertical="center"/>
    </xf>
    <xf numFmtId="14" fontId="12" fillId="0" borderId="28" xfId="0" applyNumberFormat="1" applyFont="1" applyFill="1" applyBorder="1" applyAlignment="1" quotePrefix="1">
      <alignment horizontal="center" vertical="center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47" fillId="0" borderId="28" xfId="57" applyFont="1" applyFill="1" applyBorder="1" applyAlignment="1">
      <alignment horizontal="center" vertical="center" shrinkToFit="1"/>
      <protection/>
    </xf>
    <xf numFmtId="0" fontId="48" fillId="0" borderId="29" xfId="0" applyFont="1" applyFill="1" applyBorder="1" applyAlignment="1">
      <alignment vertical="center" shrinkToFit="1"/>
    </xf>
    <xf numFmtId="0" fontId="47" fillId="0" borderId="30" xfId="0" applyFont="1" applyFill="1" applyBorder="1" applyAlignment="1">
      <alignment vertical="center"/>
    </xf>
    <xf numFmtId="14" fontId="48" fillId="0" borderId="28" xfId="0" applyNumberFormat="1" applyFont="1" applyFill="1" applyBorder="1" applyAlignment="1" quotePrefix="1">
      <alignment horizontal="center" vertical="center"/>
    </xf>
    <xf numFmtId="0" fontId="48" fillId="0" borderId="28" xfId="0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center" shrinkToFit="1"/>
    </xf>
    <xf numFmtId="0" fontId="103" fillId="0" borderId="24" xfId="0" applyFont="1" applyBorder="1" applyAlignment="1">
      <alignment horizontal="center" shrinkToFit="1"/>
    </xf>
    <xf numFmtId="0" fontId="49" fillId="0" borderId="31" xfId="0" applyFont="1" applyFill="1" applyBorder="1" applyAlignment="1">
      <alignment horizontal="center" shrinkToFit="1"/>
    </xf>
    <xf numFmtId="0" fontId="103" fillId="0" borderId="31" xfId="0" applyFont="1" applyBorder="1" applyAlignment="1">
      <alignment horizontal="center" shrinkToFit="1"/>
    </xf>
    <xf numFmtId="0" fontId="49" fillId="0" borderId="31" xfId="0" applyFont="1" applyFill="1" applyBorder="1" applyAlignment="1">
      <alignment horizontal="center" vertical="center" shrinkToFit="1"/>
    </xf>
    <xf numFmtId="0" fontId="103" fillId="0" borderId="31" xfId="0" applyFont="1" applyBorder="1" applyAlignment="1">
      <alignment horizontal="center" vertical="center" shrinkToFit="1"/>
    </xf>
    <xf numFmtId="0" fontId="103" fillId="0" borderId="31" xfId="0" applyFont="1" applyFill="1" applyBorder="1" applyAlignment="1">
      <alignment horizontal="center" vertical="center" shrinkToFit="1"/>
    </xf>
    <xf numFmtId="0" fontId="49" fillId="0" borderId="10" xfId="0" applyFont="1" applyBorder="1" applyAlignment="1">
      <alignment horizontal="center"/>
    </xf>
    <xf numFmtId="0" fontId="103" fillId="0" borderId="10" xfId="0" applyFont="1" applyBorder="1" applyAlignment="1">
      <alignment horizontal="center"/>
    </xf>
    <xf numFmtId="0" fontId="49" fillId="0" borderId="32" xfId="0" applyFont="1" applyFill="1" applyBorder="1" applyAlignment="1">
      <alignment horizontal="center" vertical="center" shrinkToFit="1"/>
    </xf>
    <xf numFmtId="0" fontId="103" fillId="0" borderId="32" xfId="0" applyFont="1" applyFill="1" applyBorder="1" applyAlignment="1">
      <alignment horizontal="center" vertical="center" shrinkToFit="1"/>
    </xf>
    <xf numFmtId="0" fontId="47" fillId="0" borderId="29" xfId="57" applyFont="1" applyFill="1" applyBorder="1" applyAlignment="1">
      <alignment horizontal="center" vertical="center" shrinkToFit="1"/>
      <protection/>
    </xf>
    <xf numFmtId="0" fontId="50" fillId="0" borderId="24" xfId="0" applyFont="1" applyBorder="1" applyAlignment="1">
      <alignment horizontal="center"/>
    </xf>
    <xf numFmtId="0" fontId="50" fillId="0" borderId="31" xfId="0" applyFont="1" applyBorder="1" applyAlignment="1">
      <alignment horizontal="center"/>
    </xf>
    <xf numFmtId="0" fontId="50" fillId="0" borderId="31" xfId="0" applyFont="1" applyFill="1" applyBorder="1" applyAlignment="1">
      <alignment horizontal="center" shrinkToFit="1"/>
    </xf>
    <xf numFmtId="0" fontId="50" fillId="0" borderId="31" xfId="0" applyFont="1" applyBorder="1" applyAlignment="1">
      <alignment horizontal="center" vertical="center" shrinkToFit="1"/>
    </xf>
    <xf numFmtId="0" fontId="51" fillId="0" borderId="24" xfId="0" applyFont="1" applyFill="1" applyBorder="1" applyAlignment="1">
      <alignment horizontal="center" shrinkToFit="1"/>
    </xf>
    <xf numFmtId="0" fontId="104" fillId="0" borderId="24" xfId="0" applyFont="1" applyBorder="1" applyAlignment="1">
      <alignment horizontal="center" shrinkToFit="1"/>
    </xf>
    <xf numFmtId="0" fontId="52" fillId="0" borderId="24" xfId="0" applyFont="1" applyBorder="1" applyAlignment="1">
      <alignment horizontal="center"/>
    </xf>
    <xf numFmtId="0" fontId="51" fillId="0" borderId="24" xfId="0" applyFont="1" applyBorder="1" applyAlignment="1">
      <alignment/>
    </xf>
    <xf numFmtId="0" fontId="51" fillId="0" borderId="31" xfId="0" applyFont="1" applyFill="1" applyBorder="1" applyAlignment="1">
      <alignment horizontal="center" shrinkToFit="1"/>
    </xf>
    <xf numFmtId="0" fontId="104" fillId="0" borderId="31" xfId="0" applyFont="1" applyBorder="1" applyAlignment="1">
      <alignment horizontal="center" shrinkToFit="1"/>
    </xf>
    <xf numFmtId="0" fontId="52" fillId="0" borderId="31" xfId="0" applyFont="1" applyBorder="1" applyAlignment="1">
      <alignment horizontal="center"/>
    </xf>
    <xf numFmtId="0" fontId="53" fillId="0" borderId="31" xfId="0" applyFont="1" applyFill="1" applyBorder="1" applyAlignment="1">
      <alignment/>
    </xf>
    <xf numFmtId="0" fontId="51" fillId="0" borderId="31" xfId="0" applyFont="1" applyBorder="1" applyAlignment="1">
      <alignment/>
    </xf>
    <xf numFmtId="0" fontId="51" fillId="0" borderId="31" xfId="0" applyFont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 shrinkToFit="1"/>
    </xf>
    <xf numFmtId="0" fontId="51" fillId="0" borderId="31" xfId="0" applyFont="1" applyFill="1" applyBorder="1" applyAlignment="1">
      <alignment horizontal="center" vertical="center" shrinkToFit="1"/>
    </xf>
    <xf numFmtId="0" fontId="104" fillId="0" borderId="31" xfId="0" applyFont="1" applyBorder="1" applyAlignment="1">
      <alignment horizontal="center" vertical="center" shrinkToFit="1"/>
    </xf>
    <xf numFmtId="0" fontId="52" fillId="0" borderId="31" xfId="0" applyFont="1" applyBorder="1" applyAlignment="1">
      <alignment horizontal="center" vertical="center" shrinkToFit="1"/>
    </xf>
    <xf numFmtId="0" fontId="51" fillId="0" borderId="31" xfId="0" applyFont="1" applyBorder="1" applyAlignment="1">
      <alignment horizontal="center" vertical="center" shrinkToFit="1"/>
    </xf>
    <xf numFmtId="0" fontId="104" fillId="0" borderId="31" xfId="0" applyFont="1" applyFill="1" applyBorder="1" applyAlignment="1">
      <alignment horizontal="center" vertical="center" shrinkToFit="1"/>
    </xf>
    <xf numFmtId="14" fontId="31" fillId="0" borderId="13" xfId="0" applyNumberFormat="1" applyFont="1" applyBorder="1" applyAlignment="1">
      <alignment horizontal="left"/>
    </xf>
    <xf numFmtId="0" fontId="47" fillId="0" borderId="33" xfId="57" applyFont="1" applyFill="1" applyBorder="1" applyAlignment="1">
      <alignment horizontal="center" vertical="center" shrinkToFit="1"/>
      <protection/>
    </xf>
    <xf numFmtId="0" fontId="48" fillId="0" borderId="33" xfId="0" applyFont="1" applyFill="1" applyBorder="1" applyAlignment="1">
      <alignment vertical="center" shrinkToFit="1"/>
    </xf>
    <xf numFmtId="0" fontId="47" fillId="0" borderId="34" xfId="0" applyFont="1" applyFill="1" applyBorder="1" applyAlignment="1">
      <alignment vertical="center"/>
    </xf>
    <xf numFmtId="14" fontId="48" fillId="0" borderId="35" xfId="0" applyNumberFormat="1" applyFont="1" applyFill="1" applyBorder="1" applyAlignment="1" quotePrefix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7" fillId="0" borderId="25" xfId="57" applyFont="1" applyFill="1" applyBorder="1" applyAlignment="1">
      <alignment horizontal="center" vertical="center" shrinkToFit="1"/>
      <protection/>
    </xf>
    <xf numFmtId="0" fontId="48" fillId="0" borderId="25" xfId="0" applyFont="1" applyFill="1" applyBorder="1" applyAlignment="1">
      <alignment vertical="center" shrinkToFit="1"/>
    </xf>
    <xf numFmtId="0" fontId="47" fillId="0" borderId="26" xfId="0" applyFont="1" applyFill="1" applyBorder="1" applyAlignment="1">
      <alignment vertical="center"/>
    </xf>
    <xf numFmtId="14" fontId="48" fillId="0" borderId="27" xfId="0" applyNumberFormat="1" applyFont="1" applyFill="1" applyBorder="1" applyAlignment="1" quotePrefix="1">
      <alignment horizontal="center" vertical="center"/>
    </xf>
    <xf numFmtId="0" fontId="48" fillId="0" borderId="27" xfId="0" applyFont="1" applyFill="1" applyBorder="1" applyAlignment="1">
      <alignment horizontal="center" vertical="center"/>
    </xf>
    <xf numFmtId="0" fontId="0" fillId="37" borderId="10" xfId="0" applyFill="1" applyBorder="1" applyAlignment="1">
      <alignment/>
    </xf>
    <xf numFmtId="14" fontId="31" fillId="0" borderId="36" xfId="0" applyNumberFormat="1" applyFont="1" applyBorder="1" applyAlignment="1">
      <alignment/>
    </xf>
    <xf numFmtId="0" fontId="49" fillId="0" borderId="10" xfId="0" applyFont="1" applyBorder="1" applyAlignment="1">
      <alignment horizontal="center" vertical="center" shrinkToFit="1"/>
    </xf>
    <xf numFmtId="0" fontId="49" fillId="0" borderId="37" xfId="0" applyFont="1" applyFill="1" applyBorder="1" applyAlignment="1">
      <alignment horizontal="center" vertical="center" shrinkToFit="1"/>
    </xf>
    <xf numFmtId="0" fontId="103" fillId="0" borderId="37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14" fontId="11" fillId="0" borderId="0" xfId="0" applyNumberFormat="1" applyFont="1" applyAlignment="1">
      <alignment horizontal="left"/>
    </xf>
    <xf numFmtId="14" fontId="20" fillId="0" borderId="0" xfId="0" applyNumberFormat="1" applyFont="1" applyAlignment="1">
      <alignment horizontal="left"/>
    </xf>
    <xf numFmtId="14" fontId="42" fillId="0" borderId="0" xfId="0" applyNumberFormat="1" applyFont="1" applyAlignment="1">
      <alignment horizontal="left"/>
    </xf>
    <xf numFmtId="14" fontId="17" fillId="0" borderId="0" xfId="0" applyNumberFormat="1" applyFont="1" applyBorder="1" applyAlignment="1">
      <alignment horizontal="left"/>
    </xf>
    <xf numFmtId="14" fontId="33" fillId="0" borderId="0" xfId="0" applyNumberFormat="1" applyFont="1" applyBorder="1" applyAlignment="1" applyProtection="1">
      <alignment horizontal="left"/>
      <protection locked="0"/>
    </xf>
    <xf numFmtId="14" fontId="12" fillId="0" borderId="0" xfId="0" applyNumberFormat="1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14" fontId="35" fillId="0" borderId="14" xfId="0" applyNumberFormat="1" applyFont="1" applyBorder="1" applyAlignment="1">
      <alignment horizontal="left"/>
    </xf>
    <xf numFmtId="14" fontId="32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2" fillId="35" borderId="0" xfId="0" applyFont="1" applyFill="1" applyBorder="1" applyAlignment="1">
      <alignment horizontal="left"/>
    </xf>
    <xf numFmtId="0" fontId="20" fillId="34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3" fillId="0" borderId="13" xfId="0" applyFont="1" applyBorder="1" applyAlignment="1">
      <alignment horizontal="left"/>
    </xf>
    <xf numFmtId="198" fontId="0" fillId="0" borderId="10" xfId="57" applyNumberFormat="1" applyFill="1" applyBorder="1">
      <alignment/>
      <protection/>
    </xf>
    <xf numFmtId="0" fontId="49" fillId="0" borderId="31" xfId="0" applyFont="1" applyBorder="1" applyAlignment="1">
      <alignment/>
    </xf>
    <xf numFmtId="0" fontId="49" fillId="0" borderId="31" xfId="0" applyFont="1" applyBorder="1" applyAlignment="1">
      <alignment horizontal="center" vertical="center" shrinkToFit="1"/>
    </xf>
    <xf numFmtId="0" fontId="49" fillId="0" borderId="32" xfId="0" applyFont="1" applyBorder="1" applyAlignment="1">
      <alignment horizontal="center" vertical="center" shrinkToFit="1"/>
    </xf>
    <xf numFmtId="0" fontId="49" fillId="0" borderId="24" xfId="0" applyFont="1" applyBorder="1" applyAlignment="1">
      <alignment/>
    </xf>
    <xf numFmtId="0" fontId="54" fillId="0" borderId="31" xfId="0" applyFont="1" applyFill="1" applyBorder="1" applyAlignment="1">
      <alignment/>
    </xf>
    <xf numFmtId="0" fontId="49" fillId="0" borderId="31" xfId="0" applyFont="1" applyBorder="1" applyAlignment="1">
      <alignment horizontal="center"/>
    </xf>
    <xf numFmtId="0" fontId="54" fillId="0" borderId="31" xfId="0" applyFont="1" applyFill="1" applyBorder="1" applyAlignment="1">
      <alignment horizontal="center"/>
    </xf>
    <xf numFmtId="0" fontId="49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49" fillId="0" borderId="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29" fillId="0" borderId="21" xfId="0" applyFont="1" applyBorder="1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14" fontId="22" fillId="0" borderId="13" xfId="0" applyNumberFormat="1" applyFont="1" applyBorder="1" applyAlignment="1" quotePrefix="1">
      <alignment horizontal="center"/>
    </xf>
    <xf numFmtId="14" fontId="22" fillId="0" borderId="36" xfId="0" applyNumberFormat="1" applyFont="1" applyBorder="1" applyAlignment="1" quotePrefix="1">
      <alignment horizontal="center"/>
    </xf>
    <xf numFmtId="0" fontId="3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6" fillId="0" borderId="38" xfId="0" applyFont="1" applyBorder="1" applyAlignment="1">
      <alignment horizontal="left"/>
    </xf>
    <xf numFmtId="0" fontId="16" fillId="0" borderId="36" xfId="0" applyFont="1" applyBorder="1" applyAlignment="1">
      <alignment horizontal="left"/>
    </xf>
    <xf numFmtId="14" fontId="17" fillId="0" borderId="0" xfId="0" applyNumberFormat="1" applyFont="1" applyBorder="1" applyAlignment="1" quotePrefix="1">
      <alignment horizontal="left"/>
    </xf>
    <xf numFmtId="0" fontId="7" fillId="0" borderId="0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9" fontId="2" fillId="0" borderId="13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9" fontId="2" fillId="0" borderId="13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904875</xdr:colOff>
      <xdr:row>17</xdr:row>
      <xdr:rowOff>161925</xdr:rowOff>
    </xdr:from>
    <xdr:to>
      <xdr:col>12</xdr:col>
      <xdr:colOff>790575</xdr:colOff>
      <xdr:row>43</xdr:row>
      <xdr:rowOff>38100</xdr:rowOff>
    </xdr:to>
    <xdr:sp>
      <xdr:nvSpPr>
        <xdr:cNvPr id="1" name="AutoShape 6"/>
        <xdr:cNvSpPr>
          <a:spLocks/>
        </xdr:cNvSpPr>
      </xdr:nvSpPr>
      <xdr:spPr>
        <a:xfrm>
          <a:off x="2276475" y="4295775"/>
          <a:ext cx="9029700" cy="6753225"/>
        </a:xfrm>
        <a:prstGeom prst="bevel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19</xdr:row>
      <xdr:rowOff>85725</xdr:rowOff>
    </xdr:from>
    <xdr:to>
      <xdr:col>11</xdr:col>
      <xdr:colOff>161925</xdr:colOff>
      <xdr:row>21</xdr:row>
      <xdr:rowOff>133350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3895725" y="4619625"/>
          <a:ext cx="62674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45720" rIns="54864" bIns="0"/>
        <a:p>
          <a:pPr algn="ctr">
            <a:defRPr/>
          </a:pPr>
          <a:r>
            <a:rPr lang="en-US" cap="none" sz="2600" b="1" i="0" u="none" baseline="0">
              <a:solidFill>
                <a:srgbClr val="0000FF"/>
              </a:solidFill>
            </a:rPr>
            <a:t>THÔNG TIN SINH VIÊN</a:t>
          </a:r>
        </a:p>
      </xdr:txBody>
    </xdr:sp>
    <xdr:clientData/>
  </xdr:twoCellAnchor>
  <xdr:twoCellAnchor>
    <xdr:from>
      <xdr:col>2</xdr:col>
      <xdr:colOff>76200</xdr:colOff>
      <xdr:row>14</xdr:row>
      <xdr:rowOff>228600</xdr:rowOff>
    </xdr:from>
    <xdr:to>
      <xdr:col>4</xdr:col>
      <xdr:colOff>219075</xdr:colOff>
      <xdr:row>16</xdr:row>
      <xdr:rowOff>38100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1447800" y="3686175"/>
          <a:ext cx="34004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Chọn mã sinh viên cần xem điểm </a:t>
          </a:r>
        </a:p>
      </xdr:txBody>
    </xdr:sp>
    <xdr:clientData/>
  </xdr:twoCellAnchor>
  <xdr:twoCellAnchor>
    <xdr:from>
      <xdr:col>2</xdr:col>
      <xdr:colOff>85725</xdr:colOff>
      <xdr:row>14</xdr:row>
      <xdr:rowOff>66675</xdr:rowOff>
    </xdr:from>
    <xdr:to>
      <xdr:col>4</xdr:col>
      <xdr:colOff>523875</xdr:colOff>
      <xdr:row>17</xdr:row>
      <xdr:rowOff>9525</xdr:rowOff>
    </xdr:to>
    <xdr:sp>
      <xdr:nvSpPr>
        <xdr:cNvPr id="4" name="AutoShape 9"/>
        <xdr:cNvSpPr>
          <a:spLocks/>
        </xdr:cNvSpPr>
      </xdr:nvSpPr>
      <xdr:spPr>
        <a:xfrm>
          <a:off x="1457325" y="3524250"/>
          <a:ext cx="3695700" cy="61912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40</xdr:row>
      <xdr:rowOff>133350</xdr:rowOff>
    </xdr:from>
    <xdr:to>
      <xdr:col>12</xdr:col>
      <xdr:colOff>495300</xdr:colOff>
      <xdr:row>42</xdr:row>
      <xdr:rowOff>47625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2562225" y="10582275"/>
          <a:ext cx="8448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TRƯỜNG TRUNG CẤP CHUYÊN NGHIỆP BÀ RỊA</a:t>
          </a:r>
        </a:p>
      </xdr:txBody>
    </xdr:sp>
    <xdr:clientData/>
  </xdr:twoCellAnchor>
  <xdr:twoCellAnchor>
    <xdr:from>
      <xdr:col>2</xdr:col>
      <xdr:colOff>95250</xdr:colOff>
      <xdr:row>11</xdr:row>
      <xdr:rowOff>57150</xdr:rowOff>
    </xdr:from>
    <xdr:to>
      <xdr:col>4</xdr:col>
      <xdr:colOff>533400</xdr:colOff>
      <xdr:row>13</xdr:row>
      <xdr:rowOff>190500</xdr:rowOff>
    </xdr:to>
    <xdr:sp>
      <xdr:nvSpPr>
        <xdr:cNvPr id="6" name="AutoShape 11"/>
        <xdr:cNvSpPr>
          <a:spLocks/>
        </xdr:cNvSpPr>
      </xdr:nvSpPr>
      <xdr:spPr>
        <a:xfrm>
          <a:off x="1466850" y="2657475"/>
          <a:ext cx="3695700" cy="75247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11</xdr:row>
      <xdr:rowOff>200025</xdr:rowOff>
    </xdr:from>
    <xdr:to>
      <xdr:col>4</xdr:col>
      <xdr:colOff>238125</xdr:colOff>
      <xdr:row>13</xdr:row>
      <xdr:rowOff>9525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1447800" y="2800350"/>
          <a:ext cx="34194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Chọn học phần cần xem điểm </a:t>
          </a:r>
        </a:p>
      </xdr:txBody>
    </xdr:sp>
    <xdr:clientData/>
  </xdr:twoCellAnchor>
  <xdr:twoCellAnchor>
    <xdr:from>
      <xdr:col>9</xdr:col>
      <xdr:colOff>161925</xdr:colOff>
      <xdr:row>2</xdr:row>
      <xdr:rowOff>28575</xdr:rowOff>
    </xdr:from>
    <xdr:to>
      <xdr:col>9</xdr:col>
      <xdr:colOff>457200</xdr:colOff>
      <xdr:row>3</xdr:row>
      <xdr:rowOff>123825</xdr:rowOff>
    </xdr:to>
    <xdr:pic>
      <xdr:nvPicPr>
        <xdr:cNvPr id="8" name="Picture 13" descr="logo truo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504825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41</xdr:row>
      <xdr:rowOff>0</xdr:rowOff>
    </xdr:from>
    <xdr:to>
      <xdr:col>14</xdr:col>
      <xdr:colOff>1219200</xdr:colOff>
      <xdr:row>521</xdr:row>
      <xdr:rowOff>161925</xdr:rowOff>
    </xdr:to>
    <xdr:sp>
      <xdr:nvSpPr>
        <xdr:cNvPr id="9" name="AutoShape 40"/>
        <xdr:cNvSpPr>
          <a:spLocks/>
        </xdr:cNvSpPr>
      </xdr:nvSpPr>
      <xdr:spPr>
        <a:xfrm>
          <a:off x="676275" y="10648950"/>
          <a:ext cx="13011150" cy="315277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Lưu ý
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Đề nghị những sinh viên không đủ điểm trung bình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ĐTB &lt; 4,0) 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đăng ký học lại.
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Thời gian nhận đơn 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phúc khảo </a:t>
          </a:r>
          <a:r>
            <a:rPr lang="en-US" cap="none" sz="2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đến hết</a:t>
          </a: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15/03/2018.
</a:t>
          </a: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Liên hệ: 02543.844.444 để được hướng dẫn.
</a:t>
          </a: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Quy định theo hệ thống tín chỉ của Trường ĐH BRVT.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6"/>
  <sheetViews>
    <sheetView showGridLines="0" tabSelected="1" zoomScale="75" zoomScaleNormal="75" zoomScalePageLayoutView="0" workbookViewId="0" topLeftCell="A37">
      <selection activeCell="P8" sqref="P8"/>
    </sheetView>
  </sheetViews>
  <sheetFormatPr defaultColWidth="10.00390625" defaultRowHeight="12.75"/>
  <cols>
    <col min="1" max="1" width="5.57421875" style="6" customWidth="1"/>
    <col min="2" max="2" width="15.00390625" style="6" customWidth="1"/>
    <col min="3" max="3" width="36.421875" style="6" customWidth="1"/>
    <col min="4" max="4" width="12.421875" style="6" customWidth="1"/>
    <col min="5" max="5" width="18.421875" style="35" customWidth="1"/>
    <col min="6" max="6" width="17.00390625" style="176" customWidth="1"/>
    <col min="7" max="7" width="13.8515625" style="6" customWidth="1"/>
    <col min="8" max="8" width="9.28125" style="36" customWidth="1"/>
    <col min="9" max="9" width="5.7109375" style="36" customWidth="1"/>
    <col min="10" max="10" width="9.00390625" style="36" customWidth="1"/>
    <col min="11" max="11" width="7.28125" style="34" customWidth="1"/>
    <col min="12" max="12" width="7.7109375" style="6" customWidth="1"/>
    <col min="13" max="13" width="12.421875" style="6" customWidth="1"/>
    <col min="14" max="14" width="16.8515625" style="33" customWidth="1"/>
    <col min="15" max="15" width="20.8515625" style="33" customWidth="1"/>
    <col min="16" max="16" width="13.28125" style="33" customWidth="1"/>
    <col min="17" max="16384" width="10.00390625" style="33" customWidth="1"/>
  </cols>
  <sheetData>
    <row r="1" spans="1:6" ht="18.75">
      <c r="A1" s="246" t="s">
        <v>0</v>
      </c>
      <c r="B1" s="246"/>
      <c r="C1" s="246"/>
      <c r="D1" s="246"/>
      <c r="F1" s="174"/>
    </row>
    <row r="2" spans="1:13" ht="18.75">
      <c r="A2" s="246" t="s">
        <v>1</v>
      </c>
      <c r="B2" s="246"/>
      <c r="C2" s="246"/>
      <c r="D2" s="246"/>
      <c r="F2" s="174"/>
      <c r="G2" s="247" t="s">
        <v>258</v>
      </c>
      <c r="H2" s="247"/>
      <c r="I2" s="247"/>
      <c r="J2" s="247"/>
      <c r="K2" s="247"/>
      <c r="L2" s="247"/>
      <c r="M2" s="247"/>
    </row>
    <row r="3" ht="12.75">
      <c r="F3" s="174"/>
    </row>
    <row r="4" ht="12.75">
      <c r="F4" s="174"/>
    </row>
    <row r="5" spans="1:13" ht="33">
      <c r="A5" s="245" t="s">
        <v>81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</row>
    <row r="6" spans="1:13" ht="18.75">
      <c r="A6" s="1"/>
      <c r="B6" s="1"/>
      <c r="C6" s="1"/>
      <c r="D6" s="5" t="s">
        <v>14</v>
      </c>
      <c r="F6" s="174"/>
      <c r="G6" s="1"/>
      <c r="H6" s="1"/>
      <c r="I6" s="1"/>
      <c r="J6" s="1"/>
      <c r="K6" s="1"/>
      <c r="L6" s="1"/>
      <c r="M6" s="1"/>
    </row>
    <row r="7" spans="1:13" ht="18.75">
      <c r="A7" s="1"/>
      <c r="B7" s="1"/>
      <c r="C7" s="1"/>
      <c r="D7" s="5" t="s">
        <v>15</v>
      </c>
      <c r="F7" s="174"/>
      <c r="G7" s="1"/>
      <c r="H7" s="1"/>
      <c r="I7" s="1"/>
      <c r="J7" s="1"/>
      <c r="K7" s="1"/>
      <c r="L7" s="1"/>
      <c r="M7" s="1"/>
    </row>
    <row r="8" spans="1:15" ht="17.25" customHeight="1">
      <c r="A8" s="7"/>
      <c r="B8" s="7"/>
      <c r="C8" s="7"/>
      <c r="D8" s="7"/>
      <c r="E8" s="7"/>
      <c r="F8" s="175"/>
      <c r="G8" s="7"/>
      <c r="H8" s="7"/>
      <c r="I8" s="7"/>
      <c r="J8" s="7"/>
      <c r="K8" s="7"/>
      <c r="L8" s="7"/>
      <c r="M8" s="7"/>
      <c r="N8" s="39"/>
      <c r="O8" s="38"/>
    </row>
    <row r="9" spans="2:13" ht="19.5">
      <c r="B9" s="40"/>
      <c r="C9" s="70" t="s">
        <v>33</v>
      </c>
      <c r="D9" s="231" t="str">
        <f>VLOOKUP($F$13,$C$49:$E$56,1,0)</f>
        <v>Phần mềm Kế toán misa</v>
      </c>
      <c r="E9" s="231"/>
      <c r="G9" s="70" t="s">
        <v>16</v>
      </c>
      <c r="H9" s="232" t="str">
        <f>VLOOKUP($F$13,$C$49:$E$56,2,0)</f>
        <v>Thầy Huy</v>
      </c>
      <c r="I9" s="233"/>
      <c r="J9" s="233"/>
      <c r="K9" s="233"/>
      <c r="L9" s="233"/>
      <c r="M9" s="234"/>
    </row>
    <row r="10" spans="1:14" ht="15.75">
      <c r="A10" s="33"/>
      <c r="B10" s="8"/>
      <c r="C10" s="70" t="s">
        <v>17</v>
      </c>
      <c r="D10" s="235" t="str">
        <f>VLOOKUP($F$13,$C$49:$E$56,3,0)</f>
        <v>-</v>
      </c>
      <c r="E10" s="235"/>
      <c r="G10" s="70" t="s">
        <v>18</v>
      </c>
      <c r="H10" s="71" t="str">
        <f>VLOOKUP($F$13,$C$48:$F$56,4,0)</f>
        <v>-</v>
      </c>
      <c r="I10" s="72"/>
      <c r="J10" s="72"/>
      <c r="K10" s="73" t="s">
        <v>19</v>
      </c>
      <c r="L10" s="72"/>
      <c r="M10" s="72"/>
      <c r="N10" s="41"/>
    </row>
    <row r="11" spans="1:15" ht="18.75" customHeight="1">
      <c r="A11" s="9"/>
      <c r="B11" s="10"/>
      <c r="C11" s="10"/>
      <c r="D11" s="238" t="s">
        <v>20</v>
      </c>
      <c r="E11" s="238"/>
      <c r="F11" s="177">
        <f ca="1">TODAY()</f>
        <v>43136</v>
      </c>
      <c r="G11" s="12"/>
      <c r="H11" s="239" t="s">
        <v>21</v>
      </c>
      <c r="I11" s="239"/>
      <c r="J11" s="239"/>
      <c r="K11" s="240"/>
      <c r="L11" s="228" t="str">
        <f>VLOOKUP($F$13,$C$48:$G$56,5,0)</f>
        <v>-</v>
      </c>
      <c r="M11" s="229"/>
      <c r="O11" s="38"/>
    </row>
    <row r="12" spans="1:15" ht="18.75" customHeight="1">
      <c r="A12" s="9"/>
      <c r="B12" s="10"/>
      <c r="C12" s="10"/>
      <c r="D12" s="11"/>
      <c r="E12" s="11"/>
      <c r="F12" s="177"/>
      <c r="G12" s="12"/>
      <c r="H12" s="13"/>
      <c r="I12" s="13"/>
      <c r="J12" s="13"/>
      <c r="K12" s="13"/>
      <c r="L12" s="42"/>
      <c r="M12" s="43"/>
      <c r="O12" s="38"/>
    </row>
    <row r="13" spans="1:15" ht="30">
      <c r="A13" s="9"/>
      <c r="B13" s="10"/>
      <c r="C13" s="10"/>
      <c r="D13" s="11"/>
      <c r="E13" s="11"/>
      <c r="F13" s="178" t="s">
        <v>259</v>
      </c>
      <c r="G13" s="12"/>
      <c r="H13" s="13"/>
      <c r="I13" s="13"/>
      <c r="J13" s="13"/>
      <c r="K13" s="13"/>
      <c r="L13" s="42"/>
      <c r="M13" s="43"/>
      <c r="O13" s="38"/>
    </row>
    <row r="14" spans="1:15" ht="18.75" customHeight="1">
      <c r="A14" s="9"/>
      <c r="B14" s="10"/>
      <c r="C14" s="10"/>
      <c r="D14" s="11"/>
      <c r="E14" s="11"/>
      <c r="F14" s="177"/>
      <c r="G14" s="12"/>
      <c r="H14" s="13"/>
      <c r="I14" s="13"/>
      <c r="J14" s="13"/>
      <c r="K14" s="13"/>
      <c r="L14" s="42"/>
      <c r="M14" s="43"/>
      <c r="O14" s="38"/>
    </row>
    <row r="15" spans="1:15" s="44" customFormat="1" ht="18.75" customHeight="1">
      <c r="A15" s="9"/>
      <c r="B15" s="10"/>
      <c r="C15" s="10"/>
      <c r="D15" s="14"/>
      <c r="E15" s="14"/>
      <c r="F15" s="179"/>
      <c r="G15" s="12"/>
      <c r="H15" s="15"/>
      <c r="I15" s="15"/>
      <c r="J15" s="15"/>
      <c r="K15" s="15"/>
      <c r="L15" s="16"/>
      <c r="M15" s="17"/>
      <c r="O15" s="45"/>
    </row>
    <row r="16" spans="1:15" s="46" customFormat="1" ht="18.75" customHeight="1">
      <c r="A16" s="19"/>
      <c r="B16" s="19"/>
      <c r="C16" s="19"/>
      <c r="D16" s="20"/>
      <c r="E16" s="21"/>
      <c r="F16" s="180" t="s">
        <v>85</v>
      </c>
      <c r="G16" s="22"/>
      <c r="H16" s="236" t="s">
        <v>22</v>
      </c>
      <c r="I16" s="236"/>
      <c r="J16" s="236"/>
      <c r="K16" s="237"/>
      <c r="L16" s="23">
        <f>COUNTA(A70:A115)</f>
        <v>46</v>
      </c>
      <c r="M16" s="24"/>
      <c r="O16" s="47"/>
    </row>
    <row r="17" spans="1:13" ht="15.75">
      <c r="A17" s="18"/>
      <c r="B17" s="18"/>
      <c r="C17" s="18"/>
      <c r="D17" s="18"/>
      <c r="E17" s="18"/>
      <c r="F17" s="181"/>
      <c r="G17" s="18"/>
      <c r="H17" s="18"/>
      <c r="I17" s="18"/>
      <c r="J17" s="18"/>
      <c r="K17" s="18"/>
      <c r="L17" s="18"/>
      <c r="M17" s="18"/>
    </row>
    <row r="18" spans="1:13" ht="15.75">
      <c r="A18" s="18"/>
      <c r="B18" s="18"/>
      <c r="C18" s="18"/>
      <c r="D18" s="18"/>
      <c r="E18" s="18"/>
      <c r="F18" s="181"/>
      <c r="G18" s="18"/>
      <c r="H18" s="18"/>
      <c r="I18" s="18"/>
      <c r="J18" s="18"/>
      <c r="K18" s="18"/>
      <c r="L18" s="18"/>
      <c r="M18" s="18"/>
    </row>
    <row r="19" spans="1:13" ht="15.75">
      <c r="A19" s="18"/>
      <c r="B19" s="18"/>
      <c r="C19" s="18"/>
      <c r="D19" s="18"/>
      <c r="E19" s="18"/>
      <c r="F19" s="181"/>
      <c r="G19" s="18"/>
      <c r="H19" s="18"/>
      <c r="I19" s="18"/>
      <c r="J19" s="18"/>
      <c r="K19" s="18"/>
      <c r="L19" s="18"/>
      <c r="M19" s="18"/>
    </row>
    <row r="20" spans="1:13" ht="18.75">
      <c r="A20" s="18"/>
      <c r="B20" s="18"/>
      <c r="C20" s="18"/>
      <c r="D20" s="18"/>
      <c r="E20" s="18"/>
      <c r="F20" s="182"/>
      <c r="G20" s="18"/>
      <c r="H20" s="18"/>
      <c r="I20" s="18"/>
      <c r="J20" s="18"/>
      <c r="K20" s="18"/>
      <c r="L20" s="18"/>
      <c r="M20" s="18"/>
    </row>
    <row r="21" spans="1:13" ht="15.75">
      <c r="A21" s="18"/>
      <c r="B21" s="18"/>
      <c r="C21" s="18"/>
      <c r="D21" s="18"/>
      <c r="E21" s="18"/>
      <c r="F21" s="181"/>
      <c r="G21" s="18"/>
      <c r="H21" s="18"/>
      <c r="I21" s="18"/>
      <c r="J21" s="18"/>
      <c r="K21" s="18"/>
      <c r="L21" s="18"/>
      <c r="M21" s="18"/>
    </row>
    <row r="22" spans="1:13" ht="18.75">
      <c r="A22" s="18"/>
      <c r="B22" s="18"/>
      <c r="C22" s="18"/>
      <c r="E22" s="6"/>
      <c r="F22" s="72"/>
      <c r="G22" s="25"/>
      <c r="H22" s="18"/>
      <c r="I22" s="18"/>
      <c r="J22" s="18"/>
      <c r="K22" s="18"/>
      <c r="L22" s="18"/>
      <c r="M22" s="18"/>
    </row>
    <row r="23" spans="1:13" ht="16.5" thickBot="1">
      <c r="A23" s="18"/>
      <c r="B23" s="18"/>
      <c r="C23" s="18"/>
      <c r="E23" s="6"/>
      <c r="F23" s="181"/>
      <c r="G23" s="18"/>
      <c r="H23" s="18"/>
      <c r="I23" s="18"/>
      <c r="J23" s="18"/>
      <c r="K23" s="18"/>
      <c r="L23" s="18"/>
      <c r="M23" s="18"/>
    </row>
    <row r="24" spans="1:13" ht="24" thickBot="1">
      <c r="A24" s="18"/>
      <c r="B24" s="18"/>
      <c r="C24" s="18"/>
      <c r="D24" s="214" t="s">
        <v>23</v>
      </c>
      <c r="E24" s="214"/>
      <c r="F24" s="183" t="str">
        <f>C62&amp;" "&amp;D62</f>
        <v>Trần Diễn Chinh</v>
      </c>
      <c r="G24" s="65"/>
      <c r="H24" s="65"/>
      <c r="I24" s="66"/>
      <c r="J24" s="66"/>
      <c r="K24" s="67"/>
      <c r="L24" s="26"/>
      <c r="M24" s="18"/>
    </row>
    <row r="25" spans="1:13" ht="15.75">
      <c r="A25" s="18"/>
      <c r="B25" s="18"/>
      <c r="C25" s="18"/>
      <c r="D25" s="27"/>
      <c r="E25" s="27"/>
      <c r="F25" s="181"/>
      <c r="G25" s="18"/>
      <c r="H25" s="18"/>
      <c r="I25" s="18"/>
      <c r="J25" s="18"/>
      <c r="K25" s="18"/>
      <c r="L25" s="18"/>
      <c r="M25" s="18"/>
    </row>
    <row r="26" spans="1:13" ht="20.25">
      <c r="A26" s="18"/>
      <c r="B26" s="18"/>
      <c r="C26" s="18"/>
      <c r="D26" s="214" t="s">
        <v>24</v>
      </c>
      <c r="E26" s="215"/>
      <c r="F26" s="28" t="str">
        <f>E62</f>
        <v>17/03/1980</v>
      </c>
      <c r="G26" s="18"/>
      <c r="H26" s="18"/>
      <c r="I26" s="18"/>
      <c r="J26" s="18"/>
      <c r="K26" s="18"/>
      <c r="L26" s="18"/>
      <c r="M26" s="18"/>
    </row>
    <row r="27" spans="1:13" ht="20.25">
      <c r="A27" s="18"/>
      <c r="B27" s="18"/>
      <c r="C27" s="18"/>
      <c r="D27" s="213"/>
      <c r="E27" s="213"/>
      <c r="F27" s="184"/>
      <c r="G27" s="18"/>
      <c r="H27" s="18"/>
      <c r="I27" s="18"/>
      <c r="J27" s="18"/>
      <c r="K27" s="18"/>
      <c r="L27" s="18"/>
      <c r="M27" s="18"/>
    </row>
    <row r="28" spans="1:13" ht="20.25">
      <c r="A28" s="18"/>
      <c r="B28" s="18"/>
      <c r="C28" s="18"/>
      <c r="D28" s="214" t="s">
        <v>25</v>
      </c>
      <c r="E28" s="215"/>
      <c r="F28" s="158" t="str">
        <f>F62</f>
        <v>Cửu Long</v>
      </c>
      <c r="G28" s="170"/>
      <c r="H28" s="18"/>
      <c r="I28" s="18"/>
      <c r="J28" s="18"/>
      <c r="K28" s="18"/>
      <c r="L28" s="18"/>
      <c r="M28" s="18"/>
    </row>
    <row r="29" spans="1:13" ht="18.75">
      <c r="A29" s="18"/>
      <c r="B29" s="18"/>
      <c r="C29" s="18"/>
      <c r="D29" s="29"/>
      <c r="E29" s="29"/>
      <c r="F29" s="181"/>
      <c r="G29" s="18"/>
      <c r="H29" s="18"/>
      <c r="I29" s="18"/>
      <c r="J29" s="18"/>
      <c r="K29" s="18"/>
      <c r="L29" s="18"/>
      <c r="M29" s="18"/>
    </row>
    <row r="30" spans="1:13" ht="44.25" customHeight="1">
      <c r="A30" s="18"/>
      <c r="B30" s="18"/>
      <c r="C30" s="18"/>
      <c r="D30" s="230" t="s">
        <v>34</v>
      </c>
      <c r="E30" s="230"/>
      <c r="F30" s="230"/>
      <c r="G30" s="230"/>
      <c r="H30" s="230"/>
      <c r="I30" s="230"/>
      <c r="J30" s="230"/>
      <c r="K30" s="230"/>
      <c r="L30" s="18"/>
      <c r="M30" s="18"/>
    </row>
    <row r="31" spans="1:13" ht="15.75" customHeight="1">
      <c r="A31" s="18"/>
      <c r="B31" s="18"/>
      <c r="C31" s="18"/>
      <c r="E31" s="30"/>
      <c r="F31" s="185"/>
      <c r="G31" s="18"/>
      <c r="H31" s="18"/>
      <c r="I31" s="18"/>
      <c r="J31" s="18"/>
      <c r="K31" s="18"/>
      <c r="L31" s="18"/>
      <c r="M31" s="18"/>
    </row>
    <row r="32" spans="1:13" ht="24.75" customHeight="1">
      <c r="A32" s="18"/>
      <c r="B32" s="18"/>
      <c r="C32" s="18"/>
      <c r="D32" s="58"/>
      <c r="E32" s="63" t="s">
        <v>37</v>
      </c>
      <c r="F32" s="101">
        <f>G62</f>
        <v>9</v>
      </c>
      <c r="G32" s="18"/>
      <c r="H32" s="18"/>
      <c r="J32" s="18"/>
      <c r="K32" s="18"/>
      <c r="L32" s="18"/>
      <c r="M32" s="18"/>
    </row>
    <row r="33" spans="1:13" ht="24.75" customHeight="1">
      <c r="A33" s="18"/>
      <c r="B33" s="18"/>
      <c r="C33" s="18"/>
      <c r="D33" s="37"/>
      <c r="E33" s="63" t="s">
        <v>38</v>
      </c>
      <c r="F33" s="101">
        <f>IF($I$58=2,(H62+I62)/2,$H$62)</f>
        <v>8</v>
      </c>
      <c r="G33" s="18"/>
      <c r="H33" s="18"/>
      <c r="J33" s="18"/>
      <c r="K33" s="18"/>
      <c r="L33" s="18"/>
      <c r="M33" s="18"/>
    </row>
    <row r="34" spans="1:13" ht="24.75" customHeight="1">
      <c r="A34" s="18"/>
      <c r="B34" s="18"/>
      <c r="C34" s="18"/>
      <c r="D34" s="37"/>
      <c r="E34" s="63" t="s">
        <v>78</v>
      </c>
      <c r="F34" s="101">
        <f>J62</f>
        <v>8</v>
      </c>
      <c r="G34" s="18"/>
      <c r="H34" s="18"/>
      <c r="J34" s="18"/>
      <c r="K34" s="18"/>
      <c r="L34" s="18"/>
      <c r="M34" s="18"/>
    </row>
    <row r="35" spans="1:13" ht="24.75" customHeight="1">
      <c r="A35" s="18"/>
      <c r="B35" s="18"/>
      <c r="C35" s="18"/>
      <c r="D35" s="37"/>
      <c r="E35" s="63" t="s">
        <v>79</v>
      </c>
      <c r="F35" s="101">
        <f>K62</f>
        <v>0</v>
      </c>
      <c r="G35" s="18"/>
      <c r="H35" s="18"/>
      <c r="J35" s="18"/>
      <c r="K35" s="18"/>
      <c r="L35" s="18"/>
      <c r="M35" s="18"/>
    </row>
    <row r="36" spans="1:13" ht="24.75" customHeight="1">
      <c r="A36" s="18"/>
      <c r="B36" s="18"/>
      <c r="C36" s="18"/>
      <c r="D36" s="58"/>
      <c r="E36" s="63" t="s">
        <v>39</v>
      </c>
      <c r="F36" s="101">
        <f>L62</f>
        <v>0</v>
      </c>
      <c r="G36" s="18"/>
      <c r="H36" s="18"/>
      <c r="J36" s="18"/>
      <c r="K36" s="18"/>
      <c r="L36" s="18"/>
      <c r="M36" s="18"/>
    </row>
    <row r="37" spans="1:13" ht="24.75" customHeight="1">
      <c r="A37" s="18"/>
      <c r="B37" s="18"/>
      <c r="C37" s="18"/>
      <c r="D37" s="58"/>
      <c r="E37" s="63">
        <f>IF(LEFT(F39,1)="T","ĐIỂM THI LẦN 2: ","")</f>
      </c>
      <c r="F37" s="101">
        <f>IF(LEFT(F39,1)="T",M62,"")</f>
      </c>
      <c r="G37" s="18"/>
      <c r="H37" s="100"/>
      <c r="J37" s="18"/>
      <c r="K37" s="18"/>
      <c r="L37" s="18"/>
      <c r="M37" s="18"/>
    </row>
    <row r="38" spans="1:13" ht="24.75" customHeight="1" thickBot="1">
      <c r="A38" s="18"/>
      <c r="B38" s="18"/>
      <c r="C38" s="18"/>
      <c r="D38" s="58"/>
      <c r="E38" s="63" t="s">
        <v>40</v>
      </c>
      <c r="F38" s="102">
        <f>N62</f>
        <v>3.3</v>
      </c>
      <c r="G38" s="18"/>
      <c r="H38" s="18"/>
      <c r="J38" s="18"/>
      <c r="K38" s="18"/>
      <c r="L38" s="18"/>
      <c r="M38" s="18"/>
    </row>
    <row r="39" spans="1:13" ht="24.75" customHeight="1" thickBot="1">
      <c r="A39" s="18"/>
      <c r="B39" s="18"/>
      <c r="C39" s="18"/>
      <c r="D39" s="18"/>
      <c r="E39" s="64" t="s">
        <v>35</v>
      </c>
      <c r="F39" s="77" t="str">
        <f>O62</f>
        <v>Đang cập nhật điểm thi</v>
      </c>
      <c r="G39" s="60"/>
      <c r="H39" s="60"/>
      <c r="I39" s="61"/>
      <c r="J39" s="60"/>
      <c r="K39" s="62"/>
      <c r="L39" s="18"/>
      <c r="M39" s="18"/>
    </row>
    <row r="40" spans="1:13" ht="18.75">
      <c r="A40" s="18"/>
      <c r="B40" s="18"/>
      <c r="C40" s="18"/>
      <c r="D40" s="31"/>
      <c r="E40" s="33"/>
      <c r="F40" s="186"/>
      <c r="G40" s="59"/>
      <c r="H40" s="59"/>
      <c r="J40" s="18"/>
      <c r="K40" s="18"/>
      <c r="L40" s="18"/>
      <c r="M40" s="18"/>
    </row>
    <row r="41" spans="1:13" ht="15.75">
      <c r="A41" s="18"/>
      <c r="B41" s="18"/>
      <c r="C41" s="18"/>
      <c r="D41" s="18"/>
      <c r="E41" s="18"/>
      <c r="F41" s="181"/>
      <c r="G41" s="18"/>
      <c r="H41" s="18"/>
      <c r="I41" s="18"/>
      <c r="J41" s="18"/>
      <c r="K41" s="18"/>
      <c r="L41" s="18"/>
      <c r="M41" s="18"/>
    </row>
    <row r="42" spans="1:13" ht="15.75">
      <c r="A42" s="18"/>
      <c r="B42" s="18"/>
      <c r="C42" s="18"/>
      <c r="D42" s="18"/>
      <c r="E42" s="18"/>
      <c r="F42" s="181"/>
      <c r="G42" s="18"/>
      <c r="H42" s="18"/>
      <c r="I42" s="18"/>
      <c r="J42" s="18"/>
      <c r="K42" s="18"/>
      <c r="L42" s="18"/>
      <c r="M42" s="18"/>
    </row>
    <row r="43" spans="1:13" ht="15.75">
      <c r="A43" s="18"/>
      <c r="B43" s="18"/>
      <c r="C43" s="18"/>
      <c r="D43" s="18"/>
      <c r="E43" s="18"/>
      <c r="F43" s="181"/>
      <c r="G43" s="18"/>
      <c r="H43" s="18"/>
      <c r="I43" s="18"/>
      <c r="J43" s="18"/>
      <c r="K43" s="18"/>
      <c r="L43" s="18"/>
      <c r="M43" s="18"/>
    </row>
    <row r="44" spans="1:13" ht="9" customHeight="1" hidden="1">
      <c r="A44" s="18"/>
      <c r="B44" s="18"/>
      <c r="C44" s="18"/>
      <c r="D44" s="18"/>
      <c r="E44" s="18"/>
      <c r="F44" s="181"/>
      <c r="G44" s="18"/>
      <c r="H44" s="18"/>
      <c r="I44" s="18"/>
      <c r="J44" s="18"/>
      <c r="K44" s="18"/>
      <c r="L44" s="18"/>
      <c r="M44" s="18"/>
    </row>
    <row r="45" spans="1:13" ht="15.75" hidden="1">
      <c r="A45" s="18"/>
      <c r="B45" s="18"/>
      <c r="C45" s="18"/>
      <c r="D45" s="18"/>
      <c r="E45" s="18"/>
      <c r="F45" s="181"/>
      <c r="G45" s="18"/>
      <c r="H45" s="18"/>
      <c r="I45" s="18"/>
      <c r="J45" s="18"/>
      <c r="K45" s="18"/>
      <c r="L45" s="18"/>
      <c r="M45" s="18"/>
    </row>
    <row r="46" spans="1:13" ht="15.75" hidden="1">
      <c r="A46" s="18" t="s">
        <v>53</v>
      </c>
      <c r="B46" s="18"/>
      <c r="C46" s="18"/>
      <c r="D46" s="18"/>
      <c r="E46" s="18"/>
      <c r="F46" s="181"/>
      <c r="G46" s="18"/>
      <c r="H46" s="18"/>
      <c r="I46" s="18"/>
      <c r="J46" s="18"/>
      <c r="K46" s="18"/>
      <c r="L46" s="18"/>
      <c r="M46" s="18"/>
    </row>
    <row r="47" spans="1:13" ht="15.75" hidden="1">
      <c r="A47" s="18"/>
      <c r="B47" s="18"/>
      <c r="C47" s="18"/>
      <c r="D47" s="18" t="s">
        <v>26</v>
      </c>
      <c r="E47" s="18"/>
      <c r="F47" s="181"/>
      <c r="G47" s="18"/>
      <c r="H47" s="18"/>
      <c r="I47" s="18"/>
      <c r="J47" s="18"/>
      <c r="K47" s="18"/>
      <c r="L47" s="18"/>
      <c r="M47" s="18"/>
    </row>
    <row r="48" spans="1:13" ht="15.75" hidden="1">
      <c r="A48" s="32" t="s">
        <v>27</v>
      </c>
      <c r="B48" s="50"/>
      <c r="C48" s="48" t="s">
        <v>33</v>
      </c>
      <c r="D48" s="48" t="s">
        <v>28</v>
      </c>
      <c r="E48" s="49" t="s">
        <v>29</v>
      </c>
      <c r="F48" s="187" t="s">
        <v>30</v>
      </c>
      <c r="G48" s="32" t="s">
        <v>31</v>
      </c>
      <c r="H48" s="18"/>
      <c r="I48" s="18"/>
      <c r="J48" s="18"/>
      <c r="K48" s="18"/>
      <c r="L48" s="18"/>
      <c r="M48" s="18"/>
    </row>
    <row r="49" spans="1:13" ht="15.75" hidden="1">
      <c r="A49" s="50">
        <v>1</v>
      </c>
      <c r="B49" s="50"/>
      <c r="C49" s="50" t="s">
        <v>259</v>
      </c>
      <c r="D49" s="50" t="s">
        <v>260</v>
      </c>
      <c r="E49" s="51" t="s">
        <v>80</v>
      </c>
      <c r="F49" s="188" t="s">
        <v>80</v>
      </c>
      <c r="G49" s="51" t="s">
        <v>80</v>
      </c>
      <c r="H49" s="18"/>
      <c r="I49" s="18"/>
      <c r="J49" s="18"/>
      <c r="K49" s="18"/>
      <c r="L49" s="18"/>
      <c r="M49" s="18"/>
    </row>
    <row r="50" spans="1:13" ht="15.75" hidden="1">
      <c r="A50" s="50">
        <v>2</v>
      </c>
      <c r="B50" s="50"/>
      <c r="C50" s="50" t="s">
        <v>261</v>
      </c>
      <c r="D50" s="50" t="s">
        <v>262</v>
      </c>
      <c r="E50" s="51" t="s">
        <v>80</v>
      </c>
      <c r="F50" s="188" t="s">
        <v>80</v>
      </c>
      <c r="G50" s="51" t="s">
        <v>80</v>
      </c>
      <c r="H50" s="18"/>
      <c r="I50" s="18"/>
      <c r="J50" s="18"/>
      <c r="K50" s="18"/>
      <c r="L50" s="18"/>
      <c r="M50" s="18"/>
    </row>
    <row r="51" spans="1:13" ht="15.75" hidden="1">
      <c r="A51" s="50">
        <v>3</v>
      </c>
      <c r="B51" s="50"/>
      <c r="C51" s="50" t="s">
        <v>263</v>
      </c>
      <c r="D51" s="50" t="s">
        <v>264</v>
      </c>
      <c r="E51" s="51" t="s">
        <v>80</v>
      </c>
      <c r="F51" s="188" t="s">
        <v>80</v>
      </c>
      <c r="G51" s="51" t="s">
        <v>80</v>
      </c>
      <c r="H51" s="18"/>
      <c r="I51" s="18"/>
      <c r="J51" s="18"/>
      <c r="K51" s="18"/>
      <c r="L51" s="18"/>
      <c r="M51" s="18"/>
    </row>
    <row r="52" spans="1:13" ht="15.75" hidden="1">
      <c r="A52" s="50">
        <v>4</v>
      </c>
      <c r="B52" s="50"/>
      <c r="C52" s="50" t="s">
        <v>265</v>
      </c>
      <c r="D52" s="50" t="s">
        <v>80</v>
      </c>
      <c r="E52" s="51" t="s">
        <v>80</v>
      </c>
      <c r="F52" s="188" t="s">
        <v>80</v>
      </c>
      <c r="G52" s="51" t="s">
        <v>80</v>
      </c>
      <c r="H52" s="18"/>
      <c r="I52" s="18"/>
      <c r="J52" s="18"/>
      <c r="K52" s="18"/>
      <c r="L52" s="18"/>
      <c r="M52" s="18"/>
    </row>
    <row r="53" spans="1:13" ht="15.75" hidden="1">
      <c r="A53" s="50">
        <v>5</v>
      </c>
      <c r="B53" s="50"/>
      <c r="C53" s="50"/>
      <c r="D53" s="50"/>
      <c r="E53" s="51"/>
      <c r="F53" s="188"/>
      <c r="G53" s="51"/>
      <c r="H53" s="18"/>
      <c r="I53" s="18"/>
      <c r="J53" s="18"/>
      <c r="K53" s="18"/>
      <c r="L53" s="18"/>
      <c r="M53" s="18"/>
    </row>
    <row r="54" spans="1:13" ht="15.75" hidden="1">
      <c r="A54" s="50">
        <v>6</v>
      </c>
      <c r="B54" s="50"/>
      <c r="C54" s="50"/>
      <c r="D54" s="50"/>
      <c r="E54" s="51"/>
      <c r="F54" s="188"/>
      <c r="G54" s="51"/>
      <c r="H54" s="18"/>
      <c r="I54" s="18"/>
      <c r="J54" s="18"/>
      <c r="K54" s="18"/>
      <c r="L54" s="18"/>
      <c r="M54" s="18"/>
    </row>
    <row r="55" spans="1:13" ht="15.75" hidden="1">
      <c r="A55" s="50">
        <v>7</v>
      </c>
      <c r="B55" s="50"/>
      <c r="C55" s="50"/>
      <c r="D55" s="50"/>
      <c r="E55" s="53"/>
      <c r="F55" s="188"/>
      <c r="G55" s="52"/>
      <c r="H55" s="18"/>
      <c r="I55" s="18"/>
      <c r="J55" s="18"/>
      <c r="K55" s="18"/>
      <c r="L55" s="18"/>
      <c r="M55" s="18"/>
    </row>
    <row r="56" spans="1:15" ht="15.75" hidden="1">
      <c r="A56" s="50">
        <v>8</v>
      </c>
      <c r="B56" s="50"/>
      <c r="C56" s="50"/>
      <c r="D56" s="50"/>
      <c r="E56" s="53"/>
      <c r="F56" s="188"/>
      <c r="G56" s="52"/>
      <c r="H56" s="18"/>
      <c r="I56" s="18"/>
      <c r="J56" s="18"/>
      <c r="K56" s="18"/>
      <c r="L56" s="18"/>
      <c r="M56" s="18"/>
      <c r="O56" s="98" t="str">
        <f>IF(AND(N56&lt;5,MAX(G56:K56)=0),"Học lại",IF(N56&lt;5," Thi lại",""))&amp;" - Vi phạm quy chế thi"</f>
        <v>Học lại - Vi phạm quy chế thi</v>
      </c>
    </row>
    <row r="57" spans="1:13" ht="15.75" hidden="1">
      <c r="A57" s="18"/>
      <c r="B57" s="18"/>
      <c r="C57" s="18"/>
      <c r="D57" s="18"/>
      <c r="E57" s="18"/>
      <c r="F57" s="181"/>
      <c r="G57" s="18"/>
      <c r="H57" s="18"/>
      <c r="I57" s="18"/>
      <c r="J57" s="18"/>
      <c r="K57" s="18"/>
      <c r="L57" s="18"/>
      <c r="M57" s="18"/>
    </row>
    <row r="58" spans="1:13" ht="15.75" hidden="1">
      <c r="A58" s="79" t="s">
        <v>36</v>
      </c>
      <c r="B58" s="33"/>
      <c r="C58" s="18"/>
      <c r="D58" s="18"/>
      <c r="E58" s="18"/>
      <c r="F58" s="181"/>
      <c r="G58" s="18"/>
      <c r="H58" s="80" t="s">
        <v>44</v>
      </c>
      <c r="I58" s="32">
        <f>IF(IF($F$13=$C$49,MAX(I70:I115),IF($F$13=$C$50,MAX(I123:I168),IF($F$13=$C$51,MAX(I175:I220),IF($F$13=$C$52,MAX(I228:I273),IF($F$13=$C$53,MAX(I280:I325),IF($F$13=$C$54,MAX(I334:I379),MAX(I387:I432)))))))&lt;&gt;0,2,1)</f>
        <v>1</v>
      </c>
      <c r="J58" s="80" t="s">
        <v>44</v>
      </c>
      <c r="K58" s="32">
        <f>IF(IF($F$13=$C$49,MAX(K70:K115),IF($F$13=$C$50,MAX(K123:K168),IF($F$13=$C$51,MAX(K175:K220),IF($F$13=$C$52,MAX(K228:K273),IF($F$13=$C$53,MAX(K280:K325),IF($F$13=$C$54,MAX(K334:K379),MAX(K387:K432)))))))&lt;&gt;0,2,1)</f>
        <v>1</v>
      </c>
      <c r="L58" s="18"/>
      <c r="M58" s="18"/>
    </row>
    <row r="59" spans="1:15" ht="73.5" customHeight="1" hidden="1">
      <c r="A59" s="18"/>
      <c r="B59" s="207" t="s">
        <v>43</v>
      </c>
      <c r="C59" s="218" t="s">
        <v>3</v>
      </c>
      <c r="D59" s="219"/>
      <c r="E59" s="224" t="s">
        <v>4</v>
      </c>
      <c r="F59" s="225" t="s">
        <v>5</v>
      </c>
      <c r="G59" s="210" t="s">
        <v>6</v>
      </c>
      <c r="H59" s="210" t="s">
        <v>7</v>
      </c>
      <c r="I59" s="210"/>
      <c r="J59" s="210" t="s">
        <v>8</v>
      </c>
      <c r="K59" s="210"/>
      <c r="L59" s="211" t="s">
        <v>9</v>
      </c>
      <c r="M59" s="212"/>
      <c r="N59" s="207" t="s">
        <v>10</v>
      </c>
      <c r="O59" s="207" t="s">
        <v>11</v>
      </c>
    </row>
    <row r="60" spans="1:15" ht="15.75" hidden="1">
      <c r="A60" s="18"/>
      <c r="B60" s="216"/>
      <c r="C60" s="220"/>
      <c r="D60" s="221"/>
      <c r="E60" s="216"/>
      <c r="F60" s="226"/>
      <c r="G60" s="210"/>
      <c r="H60" s="3" t="s">
        <v>12</v>
      </c>
      <c r="I60" s="3" t="s">
        <v>13</v>
      </c>
      <c r="J60" s="3" t="s">
        <v>12</v>
      </c>
      <c r="K60" s="3" t="s">
        <v>13</v>
      </c>
      <c r="L60" s="74" t="s">
        <v>41</v>
      </c>
      <c r="M60" s="4" t="s">
        <v>42</v>
      </c>
      <c r="N60" s="208"/>
      <c r="O60" s="208"/>
    </row>
    <row r="61" spans="1:15" ht="15.75" hidden="1">
      <c r="A61" s="18"/>
      <c r="B61" s="217"/>
      <c r="C61" s="222"/>
      <c r="D61" s="223"/>
      <c r="E61" s="217"/>
      <c r="F61" s="227"/>
      <c r="G61" s="4"/>
      <c r="H61" s="3"/>
      <c r="I61" s="3"/>
      <c r="J61" s="3"/>
      <c r="K61" s="3"/>
      <c r="L61" s="4"/>
      <c r="M61" s="4"/>
      <c r="N61" s="209"/>
      <c r="O61" s="209"/>
    </row>
    <row r="62" spans="1:15" ht="26.25" customHeight="1" hidden="1">
      <c r="A62" s="18"/>
      <c r="B62" s="78" t="str">
        <f>VLOOKUP($F$16,$B$70:$F$115,1,0)</f>
        <v>LT-1084-K14</v>
      </c>
      <c r="C62" s="78" t="str">
        <f>VLOOKUP($F$16,$B$70:$F$115,2,0)</f>
        <v>Trần Diễn</v>
      </c>
      <c r="D62" s="78" t="str">
        <f>VLOOKUP($F$16,$B$70:$F$115,3,0)</f>
        <v>Chinh</v>
      </c>
      <c r="E62" s="78" t="str">
        <f>VLOOKUP($F$16,$B$70:$F$115,4,0)</f>
        <v>17/03/1980</v>
      </c>
      <c r="F62" s="192" t="str">
        <f>VLOOKUP($F$16,$B$70:$F$115,5,0)</f>
        <v>Cửu Long</v>
      </c>
      <c r="G62" s="78">
        <f>VLOOKUP($F$16,IF($F$13=$C$49,$B$70:$O$115,IF($F$13=$C$50,$B$123:$O$168,IF($F$13=$C$51,$B$175:$O$220,IF($F$13=$C$52,$B$228:$O$273,IF($F$13=$C$53,$B$280:$O$325,IF($F$13=$C$54,$B$334:$O$379,IF($F$13=$C$55,$B$387:$O$432,$B$441:$O$486))))))),6,0)</f>
        <v>9</v>
      </c>
      <c r="H62" s="78">
        <f>VLOOKUP($F$16,IF($F$13=$C$49,$B$70:$O$115,IF($F$13=$C$50,$B$123:$O$168,IF($F$13=$C$51,$B$175:$O$220,IF($F$13=$C$52,$B$228:$O$273,IF($F$13=$C$53,$B$280:$O$325,IF($F$13=$C$54,$B$334:$O$379,IF($F$13=$C$55,$B$387:$O$432,$B$441:$O$486))))))),7,0)</f>
        <v>8</v>
      </c>
      <c r="I62" s="78">
        <f>VLOOKUP($F$16,IF($F$13=$C$49,$B$70:$O$115,IF($F$13=$C$50,$B$123:$O$168,IF($F$13=$C$51,$B$175:$O$220,IF($F$13=$C$52,$B$228:$O$273,IF($F$13=$C$53,$B$280:$O$325,IF($F$13=$C$54,$B$334:$O$379,IF($F$13=$C$55,$B$387:$O$432,$B$441:$O$486))))))),8,0)</f>
        <v>0</v>
      </c>
      <c r="J62" s="78">
        <f>VLOOKUP($F$16,IF($F$13=$C$49,$B$70:$O$115,IF($F$13=$C$50,$B$123:$O$168,IF($F$13=$C$51,$B$175:$O$220,IF($F$13=$C$52,$B$228:$O$273,IF($F$13=$C$53,$B$280:$O$325,IF($F$13=$C$54,$B$334:$O$379,IF($F$13=$C$55,$B$387:$O$432,$B$441:$O$486))))))),9,0)</f>
        <v>8</v>
      </c>
      <c r="K62" s="78">
        <f>VLOOKUP($F$16,IF($F$13=$C$49,$B$70:$O$115,IF($F$13=$C$50,$B$123:$O$168,IF($F$13=$C$51,$B$175:$O$220,IF($F$13=$C$52,$B$228:$O$273,IF($F$13=$C$53,$B$280:$O$325,IF($F$13=$C$54,$B$334:$O$379,IF($F$13=$C$55,$B$387:$O$432,$B$441:$O$486))))))),10,0)</f>
        <v>0</v>
      </c>
      <c r="L62" s="78">
        <f>VLOOKUP($F$16,IF($F$13=$C$49,$B$70:$O$115,IF($F$13=$C$50,$B$123:$O$168,IF($F$13=$C$51,$B$175:$O$220,IF($F$13=$C$52,$B$228:$O$273,IF($F$13=$C$53,$B$280:$O$325,IF($F$13=$C$54,$B$334:$O$379,IF($F$13=$C$55,$B$387:$O$432,$B$441:$O$486))))))),11,0)</f>
        <v>0</v>
      </c>
      <c r="M62" s="78">
        <f>VLOOKUP($F$16,IF($F$13=$C$49,$B$70:$O$115,IF($F$13=$C$50,$B$123:$O$168,IF($F$13=$C$51,$B$175:$O$220,IF($F$13=$C$52,$B$228:$O$273,IF($F$13=$C$53,$B$280:$O$325,IF($F$13=$C$54,$B$334:$O$379,IF($F$13=$C$55,$B$387:$O$432,$B$441:$O$486))))))),12,0)</f>
        <v>0</v>
      </c>
      <c r="N62" s="78">
        <f>VLOOKUP($F$16,IF($F$13=$C$49,$B$70:$O$115,IF($F$13=$C$50,$B$123:$O$168,IF($F$13=$C$51,$B$175:$O$220,IF($F$13=$C$52,$B$228:$O$273,IF($F$13=$C$53,$B$280:$O$325,IF($F$13=$C$54,$B$334:$O$379,IF($F$13=$C$55,$B$387:$O$432,$B$441:$O$486))))))),13,0)</f>
        <v>3.3</v>
      </c>
      <c r="O62" s="78" t="str">
        <f>VLOOKUP($F$16,IF($F$13=$C$49,$B$70:$O$115,IF($F$13=$C$50,$B$123:$O$168,IF($F$13=$C$51,$B$175:$O$220,IF($F$13=$C$52,$B$228:$O$273,IF($F$13=$C$53,$B$280:$O$325,IF($F$13=$C$54,$B$334:$O$379,IF($F$13=$C$55,$B$387:$O$432,$B$441:$O$486))))))),14,0)</f>
        <v>Đang cập nhật điểm thi</v>
      </c>
    </row>
    <row r="63" ht="15.75" hidden="1"/>
    <row r="64" spans="1:13" s="57" customFormat="1" ht="15" customHeight="1" hidden="1">
      <c r="A64" s="54"/>
      <c r="B64" s="55"/>
      <c r="C64" s="54" t="s">
        <v>32</v>
      </c>
      <c r="D64" s="56"/>
      <c r="E64" s="56"/>
      <c r="F64" s="193"/>
      <c r="G64" s="56"/>
      <c r="H64" s="56"/>
      <c r="I64" s="56"/>
      <c r="J64" s="56"/>
      <c r="K64" s="56"/>
      <c r="L64" s="56"/>
      <c r="M64" s="56"/>
    </row>
    <row r="65" spans="1:6" s="57" customFormat="1" ht="15" customHeight="1" hidden="1">
      <c r="A65" s="68"/>
      <c r="B65" s="69"/>
      <c r="C65" s="68"/>
      <c r="F65" s="194"/>
    </row>
    <row r="66" ht="20.25" hidden="1">
      <c r="A66" s="81" t="str">
        <f>C49</f>
        <v>Phần mềm Kế toán misa</v>
      </c>
    </row>
    <row r="67" spans="1:16" ht="63.75" customHeight="1" hidden="1">
      <c r="A67" s="224" t="s">
        <v>2</v>
      </c>
      <c r="B67" s="207" t="s">
        <v>43</v>
      </c>
      <c r="C67" s="218" t="s">
        <v>3</v>
      </c>
      <c r="D67" s="219"/>
      <c r="E67" s="224" t="s">
        <v>4</v>
      </c>
      <c r="F67" s="225" t="s">
        <v>5</v>
      </c>
      <c r="G67" s="210" t="s">
        <v>6</v>
      </c>
      <c r="H67" s="210" t="s">
        <v>7</v>
      </c>
      <c r="I67" s="210"/>
      <c r="J67" s="210" t="s">
        <v>8</v>
      </c>
      <c r="K67" s="210"/>
      <c r="L67" s="211" t="s">
        <v>9</v>
      </c>
      <c r="M67" s="212"/>
      <c r="N67" s="207" t="s">
        <v>10</v>
      </c>
      <c r="O67" s="207" t="s">
        <v>11</v>
      </c>
      <c r="P67" s="169" t="s">
        <v>256</v>
      </c>
    </row>
    <row r="68" spans="1:15" ht="15.75" hidden="1">
      <c r="A68" s="216"/>
      <c r="B68" s="216"/>
      <c r="C68" s="220"/>
      <c r="D68" s="221"/>
      <c r="E68" s="216"/>
      <c r="F68" s="226"/>
      <c r="G68" s="210"/>
      <c r="H68" s="3" t="s">
        <v>12</v>
      </c>
      <c r="I68" s="3" t="s">
        <v>13</v>
      </c>
      <c r="J68" s="3" t="s">
        <v>12</v>
      </c>
      <c r="K68" s="3" t="s">
        <v>13</v>
      </c>
      <c r="L68" s="74" t="s">
        <v>41</v>
      </c>
      <c r="M68" s="4" t="s">
        <v>42</v>
      </c>
      <c r="N68" s="208"/>
      <c r="O68" s="208"/>
    </row>
    <row r="69" spans="1:15" ht="15.75" hidden="1">
      <c r="A69" s="217"/>
      <c r="B69" s="217"/>
      <c r="C69" s="222"/>
      <c r="D69" s="223"/>
      <c r="E69" s="217"/>
      <c r="F69" s="227"/>
      <c r="G69" s="99">
        <v>0.1</v>
      </c>
      <c r="H69" s="241" t="s">
        <v>76</v>
      </c>
      <c r="I69" s="242"/>
      <c r="J69" s="241" t="s">
        <v>77</v>
      </c>
      <c r="K69" s="242"/>
      <c r="L69" s="243"/>
      <c r="M69" s="244"/>
      <c r="N69" s="209"/>
      <c r="O69" s="209"/>
    </row>
    <row r="70" spans="1:22" ht="16.5" hidden="1">
      <c r="A70" s="107">
        <v>1</v>
      </c>
      <c r="B70" s="108" t="s">
        <v>82</v>
      </c>
      <c r="C70" s="109" t="s">
        <v>83</v>
      </c>
      <c r="D70" s="110" t="s">
        <v>64</v>
      </c>
      <c r="E70" s="111" t="s">
        <v>84</v>
      </c>
      <c r="F70" s="112" t="s">
        <v>55</v>
      </c>
      <c r="G70" s="125"/>
      <c r="H70" s="126"/>
      <c r="I70" s="126"/>
      <c r="J70" s="137"/>
      <c r="K70" s="200"/>
      <c r="L70" s="200"/>
      <c r="M70" s="97"/>
      <c r="N70" s="103">
        <f>ROUND(ROUND(((IF(K70&lt;&gt;"",J70*2+K70*2,J70*2)+IF(H70&lt;&gt;"",H70,0))/(IF(K70&lt;&gt;"",4,2)+IF(H70&lt;&gt;"",1,0))*3+G70)/4,2)*0.4+IF(M70&lt;&gt;"",M70,L70)*0.6,2)</f>
        <v>0</v>
      </c>
      <c r="O70" s="98" t="s">
        <v>266</v>
      </c>
      <c r="P70" s="112" t="s">
        <v>55</v>
      </c>
      <c r="Q70" s="125"/>
      <c r="R70" s="126"/>
      <c r="S70" s="126"/>
      <c r="T70" s="137"/>
      <c r="U70" s="104"/>
      <c r="V70" s="105"/>
    </row>
    <row r="71" spans="1:22" ht="16.5" hidden="1">
      <c r="A71" s="107">
        <v>2</v>
      </c>
      <c r="B71" s="108" t="s">
        <v>85</v>
      </c>
      <c r="C71" s="109" t="s">
        <v>86</v>
      </c>
      <c r="D71" s="110" t="s">
        <v>87</v>
      </c>
      <c r="E71" s="111" t="s">
        <v>88</v>
      </c>
      <c r="F71" s="112" t="s">
        <v>89</v>
      </c>
      <c r="G71" s="127">
        <v>9</v>
      </c>
      <c r="H71" s="128">
        <v>8</v>
      </c>
      <c r="I71" s="128"/>
      <c r="J71" s="138">
        <v>8</v>
      </c>
      <c r="K71" s="201"/>
      <c r="L71" s="197"/>
      <c r="M71" s="97"/>
      <c r="N71" s="103">
        <f aca="true" t="shared" si="0" ref="N71:N115">ROUND(ROUND(((IF(K71&lt;&gt;"",J71*2+K71*2,J71*2)+IF(H71&lt;&gt;"",H71,0))/(IF(K71&lt;&gt;"",4,2)+IF(H71&lt;&gt;"",1,0))*3+G71)/4,2)*0.4+IF(M71&lt;&gt;"",M71,L71)*0.6,2)</f>
        <v>3.3</v>
      </c>
      <c r="O71" s="98" t="s">
        <v>266</v>
      </c>
      <c r="P71" s="112" t="s">
        <v>89</v>
      </c>
      <c r="Q71" s="127"/>
      <c r="R71" s="128"/>
      <c r="S71" s="128"/>
      <c r="T71" s="138"/>
      <c r="U71" s="104"/>
      <c r="V71" s="105"/>
    </row>
    <row r="72" spans="1:22" ht="16.5" hidden="1">
      <c r="A72" s="107">
        <v>3</v>
      </c>
      <c r="B72" s="108" t="s">
        <v>90</v>
      </c>
      <c r="C72" s="109" t="s">
        <v>47</v>
      </c>
      <c r="D72" s="110" t="s">
        <v>91</v>
      </c>
      <c r="E72" s="111" t="s">
        <v>92</v>
      </c>
      <c r="F72" s="112" t="s">
        <v>93</v>
      </c>
      <c r="G72" s="127">
        <v>10</v>
      </c>
      <c r="H72" s="128">
        <v>8</v>
      </c>
      <c r="I72" s="128"/>
      <c r="J72" s="138">
        <v>8</v>
      </c>
      <c r="K72" s="201"/>
      <c r="L72" s="197"/>
      <c r="M72" s="97"/>
      <c r="N72" s="103">
        <f t="shared" si="0"/>
        <v>3.4</v>
      </c>
      <c r="O72" s="98" t="s">
        <v>266</v>
      </c>
      <c r="P72" s="112" t="s">
        <v>93</v>
      </c>
      <c r="Q72" s="127"/>
      <c r="R72" s="128"/>
      <c r="S72" s="128"/>
      <c r="T72" s="138"/>
      <c r="U72" s="104"/>
      <c r="V72" s="105"/>
    </row>
    <row r="73" spans="1:22" ht="16.5" hidden="1">
      <c r="A73" s="107">
        <v>4</v>
      </c>
      <c r="B73" s="108" t="s">
        <v>94</v>
      </c>
      <c r="C73" s="109" t="s">
        <v>63</v>
      </c>
      <c r="D73" s="110" t="s">
        <v>95</v>
      </c>
      <c r="E73" s="111" t="s">
        <v>96</v>
      </c>
      <c r="F73" s="112" t="s">
        <v>67</v>
      </c>
      <c r="G73" s="127">
        <v>9</v>
      </c>
      <c r="H73" s="128">
        <v>8</v>
      </c>
      <c r="I73" s="128"/>
      <c r="J73" s="138">
        <v>7</v>
      </c>
      <c r="K73" s="197"/>
      <c r="L73" s="197"/>
      <c r="M73" s="97"/>
      <c r="N73" s="103">
        <f t="shared" si="0"/>
        <v>3.1</v>
      </c>
      <c r="O73" s="98" t="s">
        <v>266</v>
      </c>
      <c r="P73" s="112" t="s">
        <v>67</v>
      </c>
      <c r="Q73" s="127"/>
      <c r="R73" s="128"/>
      <c r="S73" s="128"/>
      <c r="T73" s="138"/>
      <c r="U73" s="104"/>
      <c r="V73" s="105"/>
    </row>
    <row r="74" spans="1:22" ht="16.5" hidden="1">
      <c r="A74" s="107">
        <v>5</v>
      </c>
      <c r="B74" s="108" t="s">
        <v>97</v>
      </c>
      <c r="C74" s="109" t="s">
        <v>72</v>
      </c>
      <c r="D74" s="110" t="s">
        <v>98</v>
      </c>
      <c r="E74" s="111" t="s">
        <v>74</v>
      </c>
      <c r="F74" s="112" t="s">
        <v>57</v>
      </c>
      <c r="G74" s="127">
        <v>10</v>
      </c>
      <c r="H74" s="128">
        <v>8</v>
      </c>
      <c r="I74" s="128"/>
      <c r="J74" s="138">
        <v>8</v>
      </c>
      <c r="K74" s="197"/>
      <c r="L74" s="197"/>
      <c r="M74" s="97"/>
      <c r="N74" s="103">
        <f t="shared" si="0"/>
        <v>3.4</v>
      </c>
      <c r="O74" s="98" t="s">
        <v>266</v>
      </c>
      <c r="P74" s="112" t="s">
        <v>57</v>
      </c>
      <c r="Q74" s="127"/>
      <c r="R74" s="128"/>
      <c r="S74" s="128"/>
      <c r="T74" s="138"/>
      <c r="U74" s="104"/>
      <c r="V74" s="105"/>
    </row>
    <row r="75" spans="1:22" ht="16.5" hidden="1">
      <c r="A75" s="107">
        <v>6</v>
      </c>
      <c r="B75" s="108" t="s">
        <v>99</v>
      </c>
      <c r="C75" s="109" t="s">
        <v>100</v>
      </c>
      <c r="D75" s="110" t="s">
        <v>68</v>
      </c>
      <c r="E75" s="111" t="s">
        <v>101</v>
      </c>
      <c r="F75" s="112" t="s">
        <v>102</v>
      </c>
      <c r="G75" s="127">
        <v>9</v>
      </c>
      <c r="H75" s="128">
        <v>8</v>
      </c>
      <c r="I75" s="128"/>
      <c r="J75" s="138">
        <v>8</v>
      </c>
      <c r="K75" s="202"/>
      <c r="L75" s="197"/>
      <c r="M75" s="97"/>
      <c r="N75" s="103">
        <f t="shared" si="0"/>
        <v>3.3</v>
      </c>
      <c r="O75" s="98" t="s">
        <v>266</v>
      </c>
      <c r="P75" s="112" t="s">
        <v>102</v>
      </c>
      <c r="Q75" s="127"/>
      <c r="R75" s="128"/>
      <c r="S75" s="128"/>
      <c r="T75" s="138"/>
      <c r="U75" s="104"/>
      <c r="V75" s="105"/>
    </row>
    <row r="76" spans="1:22" ht="16.5" hidden="1">
      <c r="A76" s="107">
        <v>7</v>
      </c>
      <c r="B76" s="108" t="s">
        <v>103</v>
      </c>
      <c r="C76" s="109" t="s">
        <v>65</v>
      </c>
      <c r="D76" s="110" t="s">
        <v>61</v>
      </c>
      <c r="E76" s="111" t="s">
        <v>104</v>
      </c>
      <c r="F76" s="112" t="s">
        <v>48</v>
      </c>
      <c r="G76" s="127">
        <v>9</v>
      </c>
      <c r="H76" s="128">
        <v>8</v>
      </c>
      <c r="I76" s="128"/>
      <c r="J76" s="138">
        <v>7</v>
      </c>
      <c r="K76" s="202"/>
      <c r="L76" s="197"/>
      <c r="M76" s="97"/>
      <c r="N76" s="103">
        <f t="shared" si="0"/>
        <v>3.1</v>
      </c>
      <c r="O76" s="98" t="s">
        <v>266</v>
      </c>
      <c r="P76" s="112" t="s">
        <v>48</v>
      </c>
      <c r="Q76" s="127"/>
      <c r="R76" s="128"/>
      <c r="S76" s="128"/>
      <c r="T76" s="138"/>
      <c r="U76" s="104"/>
      <c r="V76" s="105"/>
    </row>
    <row r="77" spans="1:22" ht="16.5" hidden="1">
      <c r="A77" s="107">
        <v>8</v>
      </c>
      <c r="B77" s="108" t="s">
        <v>105</v>
      </c>
      <c r="C77" s="109" t="s">
        <v>106</v>
      </c>
      <c r="D77" s="110" t="s">
        <v>107</v>
      </c>
      <c r="E77" s="111" t="s">
        <v>108</v>
      </c>
      <c r="F77" s="112" t="s">
        <v>109</v>
      </c>
      <c r="G77" s="127">
        <v>9</v>
      </c>
      <c r="H77" s="128">
        <v>8</v>
      </c>
      <c r="I77" s="128"/>
      <c r="J77" s="138">
        <v>7</v>
      </c>
      <c r="K77" s="203"/>
      <c r="L77" s="197"/>
      <c r="M77" s="97"/>
      <c r="N77" s="103">
        <f t="shared" si="0"/>
        <v>3.1</v>
      </c>
      <c r="O77" s="98" t="s">
        <v>266</v>
      </c>
      <c r="P77" s="112" t="s">
        <v>109</v>
      </c>
      <c r="Q77" s="127"/>
      <c r="R77" s="128"/>
      <c r="S77" s="128"/>
      <c r="T77" s="138"/>
      <c r="U77" s="104"/>
      <c r="V77" s="105"/>
    </row>
    <row r="78" spans="1:22" ht="16.5" hidden="1">
      <c r="A78" s="107">
        <v>9</v>
      </c>
      <c r="B78" s="108" t="s">
        <v>110</v>
      </c>
      <c r="C78" s="109" t="s">
        <v>60</v>
      </c>
      <c r="D78" s="110" t="s">
        <v>56</v>
      </c>
      <c r="E78" s="111" t="s">
        <v>111</v>
      </c>
      <c r="F78" s="112" t="s">
        <v>55</v>
      </c>
      <c r="G78" s="127"/>
      <c r="H78" s="128"/>
      <c r="I78" s="128"/>
      <c r="J78" s="138"/>
      <c r="K78" s="197"/>
      <c r="L78" s="197"/>
      <c r="M78" s="97"/>
      <c r="N78" s="103">
        <f t="shared" si="0"/>
        <v>0</v>
      </c>
      <c r="O78" s="98" t="s">
        <v>266</v>
      </c>
      <c r="P78" s="112" t="s">
        <v>55</v>
      </c>
      <c r="Q78" s="127"/>
      <c r="R78" s="128"/>
      <c r="S78" s="128"/>
      <c r="T78" s="138"/>
      <c r="U78" s="104"/>
      <c r="V78" s="105"/>
    </row>
    <row r="79" spans="1:22" ht="16.5" hidden="1">
      <c r="A79" s="107">
        <v>10</v>
      </c>
      <c r="B79" s="108" t="s">
        <v>112</v>
      </c>
      <c r="C79" s="109" t="s">
        <v>113</v>
      </c>
      <c r="D79" s="110" t="s">
        <v>114</v>
      </c>
      <c r="E79" s="111" t="s">
        <v>115</v>
      </c>
      <c r="F79" s="112" t="s">
        <v>116</v>
      </c>
      <c r="G79" s="127">
        <v>10</v>
      </c>
      <c r="H79" s="128">
        <v>8</v>
      </c>
      <c r="I79" s="128"/>
      <c r="J79" s="138">
        <v>8</v>
      </c>
      <c r="K79" s="197"/>
      <c r="L79" s="197"/>
      <c r="M79" s="97"/>
      <c r="N79" s="103">
        <f t="shared" si="0"/>
        <v>3.4</v>
      </c>
      <c r="O79" s="98" t="s">
        <v>266</v>
      </c>
      <c r="P79" s="112" t="s">
        <v>116</v>
      </c>
      <c r="Q79" s="127"/>
      <c r="R79" s="128"/>
      <c r="S79" s="128"/>
      <c r="T79" s="138"/>
      <c r="U79" s="104"/>
      <c r="V79" s="105"/>
    </row>
    <row r="80" spans="1:22" ht="16.5" hidden="1">
      <c r="A80" s="107">
        <v>11</v>
      </c>
      <c r="B80" s="108" t="s">
        <v>117</v>
      </c>
      <c r="C80" s="109" t="s">
        <v>118</v>
      </c>
      <c r="D80" s="110" t="s">
        <v>119</v>
      </c>
      <c r="E80" s="111" t="s">
        <v>120</v>
      </c>
      <c r="F80" s="112" t="s">
        <v>121</v>
      </c>
      <c r="G80" s="127">
        <v>8</v>
      </c>
      <c r="H80" s="128">
        <v>8</v>
      </c>
      <c r="I80" s="128"/>
      <c r="J80" s="138">
        <v>7</v>
      </c>
      <c r="K80" s="197"/>
      <c r="L80" s="197"/>
      <c r="M80" s="97"/>
      <c r="N80" s="103">
        <f t="shared" si="0"/>
        <v>3</v>
      </c>
      <c r="O80" s="98" t="s">
        <v>266</v>
      </c>
      <c r="P80" s="112" t="s">
        <v>121</v>
      </c>
      <c r="Q80" s="127"/>
      <c r="R80" s="128"/>
      <c r="S80" s="128"/>
      <c r="T80" s="138"/>
      <c r="U80" s="104"/>
      <c r="V80" s="105"/>
    </row>
    <row r="81" spans="1:22" ht="16.5" hidden="1">
      <c r="A81" s="107">
        <v>12</v>
      </c>
      <c r="B81" s="108" t="s">
        <v>122</v>
      </c>
      <c r="C81" s="109" t="s">
        <v>72</v>
      </c>
      <c r="D81" s="110" t="s">
        <v>123</v>
      </c>
      <c r="E81" s="111" t="s">
        <v>124</v>
      </c>
      <c r="F81" s="112" t="s">
        <v>70</v>
      </c>
      <c r="G81" s="127"/>
      <c r="H81" s="128"/>
      <c r="I81" s="128"/>
      <c r="J81" s="138"/>
      <c r="K81" s="197"/>
      <c r="L81" s="197"/>
      <c r="M81" s="97"/>
      <c r="N81" s="103">
        <f t="shared" si="0"/>
        <v>0</v>
      </c>
      <c r="O81" s="98" t="s">
        <v>266</v>
      </c>
      <c r="P81" s="112" t="s">
        <v>70</v>
      </c>
      <c r="Q81" s="127"/>
      <c r="R81" s="128"/>
      <c r="S81" s="128"/>
      <c r="T81" s="138"/>
      <c r="U81" s="104"/>
      <c r="V81" s="105"/>
    </row>
    <row r="82" spans="1:22" ht="16.5" hidden="1">
      <c r="A82" s="107">
        <v>13</v>
      </c>
      <c r="B82" s="108" t="s">
        <v>125</v>
      </c>
      <c r="C82" s="109" t="s">
        <v>71</v>
      </c>
      <c r="D82" s="110" t="s">
        <v>126</v>
      </c>
      <c r="E82" s="111" t="s">
        <v>127</v>
      </c>
      <c r="F82" s="112" t="s">
        <v>128</v>
      </c>
      <c r="G82" s="127">
        <v>10</v>
      </c>
      <c r="H82" s="128">
        <v>9</v>
      </c>
      <c r="I82" s="128"/>
      <c r="J82" s="138">
        <v>8</v>
      </c>
      <c r="K82" s="197"/>
      <c r="L82" s="197"/>
      <c r="M82" s="97"/>
      <c r="N82" s="103">
        <f t="shared" si="0"/>
        <v>3.5</v>
      </c>
      <c r="O82" s="98" t="s">
        <v>266</v>
      </c>
      <c r="P82" s="112" t="s">
        <v>128</v>
      </c>
      <c r="Q82" s="127"/>
      <c r="R82" s="128"/>
      <c r="S82" s="128"/>
      <c r="T82" s="138"/>
      <c r="U82" s="104"/>
      <c r="V82" s="105"/>
    </row>
    <row r="83" spans="1:22" ht="16.5" hidden="1">
      <c r="A83" s="107">
        <v>14</v>
      </c>
      <c r="B83" s="108" t="s">
        <v>129</v>
      </c>
      <c r="C83" s="109" t="s">
        <v>130</v>
      </c>
      <c r="D83" s="110" t="s">
        <v>58</v>
      </c>
      <c r="E83" s="111" t="s">
        <v>131</v>
      </c>
      <c r="F83" s="112" t="s">
        <v>50</v>
      </c>
      <c r="G83" s="127">
        <v>10</v>
      </c>
      <c r="H83" s="128">
        <v>9</v>
      </c>
      <c r="I83" s="128"/>
      <c r="J83" s="138">
        <v>8</v>
      </c>
      <c r="K83" s="197"/>
      <c r="L83" s="197"/>
      <c r="M83" s="97"/>
      <c r="N83" s="103">
        <f t="shared" si="0"/>
        <v>3.5</v>
      </c>
      <c r="O83" s="98" t="s">
        <v>266</v>
      </c>
      <c r="P83" s="112" t="s">
        <v>50</v>
      </c>
      <c r="Q83" s="127"/>
      <c r="R83" s="128"/>
      <c r="S83" s="128"/>
      <c r="T83" s="138"/>
      <c r="U83" s="104"/>
      <c r="V83" s="105"/>
    </row>
    <row r="84" spans="1:22" ht="16.5" hidden="1">
      <c r="A84" s="107">
        <v>15</v>
      </c>
      <c r="B84" s="108" t="s">
        <v>132</v>
      </c>
      <c r="C84" s="109" t="s">
        <v>133</v>
      </c>
      <c r="D84" s="110" t="s">
        <v>134</v>
      </c>
      <c r="E84" s="111" t="s">
        <v>135</v>
      </c>
      <c r="F84" s="112" t="s">
        <v>75</v>
      </c>
      <c r="G84" s="127">
        <v>8</v>
      </c>
      <c r="H84" s="128">
        <v>7</v>
      </c>
      <c r="I84" s="128"/>
      <c r="J84" s="138">
        <v>7</v>
      </c>
      <c r="K84" s="197"/>
      <c r="L84" s="197"/>
      <c r="M84" s="97"/>
      <c r="N84" s="103">
        <f t="shared" si="0"/>
        <v>2.9</v>
      </c>
      <c r="O84" s="98" t="s">
        <v>266</v>
      </c>
      <c r="P84" s="112" t="s">
        <v>75</v>
      </c>
      <c r="Q84" s="127"/>
      <c r="R84" s="128"/>
      <c r="S84" s="128"/>
      <c r="T84" s="138"/>
      <c r="U84" s="104"/>
      <c r="V84" s="105"/>
    </row>
    <row r="85" spans="1:22" ht="16.5" hidden="1">
      <c r="A85" s="107">
        <v>16</v>
      </c>
      <c r="B85" s="108" t="s">
        <v>136</v>
      </c>
      <c r="C85" s="109" t="s">
        <v>137</v>
      </c>
      <c r="D85" s="110" t="s">
        <v>138</v>
      </c>
      <c r="E85" s="111" t="s">
        <v>139</v>
      </c>
      <c r="F85" s="112" t="s">
        <v>45</v>
      </c>
      <c r="G85" s="127">
        <v>10</v>
      </c>
      <c r="H85" s="128">
        <v>7</v>
      </c>
      <c r="I85" s="128"/>
      <c r="J85" s="138">
        <v>8</v>
      </c>
      <c r="K85" s="197"/>
      <c r="L85" s="197"/>
      <c r="M85" s="97"/>
      <c r="N85" s="103">
        <f t="shared" si="0"/>
        <v>3.3</v>
      </c>
      <c r="O85" s="98" t="s">
        <v>266</v>
      </c>
      <c r="P85" s="112" t="s">
        <v>45</v>
      </c>
      <c r="Q85" s="127"/>
      <c r="R85" s="128"/>
      <c r="S85" s="128"/>
      <c r="T85" s="138"/>
      <c r="U85" s="104"/>
      <c r="V85" s="105"/>
    </row>
    <row r="86" spans="1:22" ht="16.5" hidden="1">
      <c r="A86" s="107">
        <v>17</v>
      </c>
      <c r="B86" s="108" t="s">
        <v>140</v>
      </c>
      <c r="C86" s="109" t="s">
        <v>141</v>
      </c>
      <c r="D86" s="110" t="s">
        <v>142</v>
      </c>
      <c r="E86" s="111" t="s">
        <v>143</v>
      </c>
      <c r="F86" s="112" t="s">
        <v>50</v>
      </c>
      <c r="G86" s="127">
        <v>10</v>
      </c>
      <c r="H86" s="128">
        <v>8</v>
      </c>
      <c r="I86" s="128"/>
      <c r="J86" s="138">
        <v>8</v>
      </c>
      <c r="K86" s="197"/>
      <c r="L86" s="197"/>
      <c r="M86" s="97"/>
      <c r="N86" s="103">
        <f t="shared" si="0"/>
        <v>3.4</v>
      </c>
      <c r="O86" s="98" t="s">
        <v>266</v>
      </c>
      <c r="P86" s="112" t="s">
        <v>50</v>
      </c>
      <c r="Q86" s="127"/>
      <c r="R86" s="128"/>
      <c r="S86" s="128"/>
      <c r="T86" s="138"/>
      <c r="U86" s="104"/>
      <c r="V86" s="105"/>
    </row>
    <row r="87" spans="1:22" ht="16.5" hidden="1">
      <c r="A87" s="107">
        <v>18</v>
      </c>
      <c r="B87" s="108" t="s">
        <v>144</v>
      </c>
      <c r="C87" s="109" t="s">
        <v>145</v>
      </c>
      <c r="D87" s="110" t="s">
        <v>146</v>
      </c>
      <c r="E87" s="111" t="s">
        <v>147</v>
      </c>
      <c r="F87" s="112" t="s">
        <v>148</v>
      </c>
      <c r="G87" s="127">
        <v>9</v>
      </c>
      <c r="H87" s="128">
        <v>7</v>
      </c>
      <c r="I87" s="128"/>
      <c r="J87" s="138">
        <v>7</v>
      </c>
      <c r="K87" s="197"/>
      <c r="L87" s="197"/>
      <c r="M87" s="97"/>
      <c r="N87" s="103">
        <f t="shared" si="0"/>
        <v>3</v>
      </c>
      <c r="O87" s="98" t="s">
        <v>266</v>
      </c>
      <c r="P87" s="112" t="s">
        <v>148</v>
      </c>
      <c r="Q87" s="127"/>
      <c r="R87" s="128"/>
      <c r="S87" s="128"/>
      <c r="T87" s="138"/>
      <c r="U87" s="104"/>
      <c r="V87" s="105"/>
    </row>
    <row r="88" spans="1:22" ht="16.5" hidden="1">
      <c r="A88" s="107">
        <v>19</v>
      </c>
      <c r="B88" s="108" t="s">
        <v>149</v>
      </c>
      <c r="C88" s="109" t="s">
        <v>150</v>
      </c>
      <c r="D88" s="110" t="s">
        <v>151</v>
      </c>
      <c r="E88" s="111" t="s">
        <v>152</v>
      </c>
      <c r="F88" s="112" t="s">
        <v>54</v>
      </c>
      <c r="G88" s="127">
        <v>10</v>
      </c>
      <c r="H88" s="128">
        <v>8</v>
      </c>
      <c r="I88" s="128"/>
      <c r="J88" s="138">
        <v>8</v>
      </c>
      <c r="K88" s="197"/>
      <c r="L88" s="197"/>
      <c r="M88" s="97"/>
      <c r="N88" s="103">
        <f t="shared" si="0"/>
        <v>3.4</v>
      </c>
      <c r="O88" s="98" t="s">
        <v>266</v>
      </c>
      <c r="P88" s="112" t="s">
        <v>54</v>
      </c>
      <c r="Q88" s="127"/>
      <c r="R88" s="128"/>
      <c r="S88" s="128"/>
      <c r="T88" s="138"/>
      <c r="U88" s="104"/>
      <c r="V88" s="105"/>
    </row>
    <row r="89" spans="1:22" ht="16.5" hidden="1">
      <c r="A89" s="107">
        <v>20</v>
      </c>
      <c r="B89" s="108" t="s">
        <v>153</v>
      </c>
      <c r="C89" s="109" t="s">
        <v>154</v>
      </c>
      <c r="D89" s="110" t="s">
        <v>151</v>
      </c>
      <c r="E89" s="111" t="s">
        <v>155</v>
      </c>
      <c r="F89" s="112" t="s">
        <v>45</v>
      </c>
      <c r="G89" s="127">
        <v>8</v>
      </c>
      <c r="H89" s="128">
        <v>8</v>
      </c>
      <c r="I89" s="128"/>
      <c r="J89" s="138">
        <v>8</v>
      </c>
      <c r="K89" s="197"/>
      <c r="L89" s="197"/>
      <c r="M89" s="97"/>
      <c r="N89" s="103">
        <f t="shared" si="0"/>
        <v>3.2</v>
      </c>
      <c r="O89" s="98" t="s">
        <v>266</v>
      </c>
      <c r="P89" s="112" t="s">
        <v>45</v>
      </c>
      <c r="Q89" s="127"/>
      <c r="R89" s="128"/>
      <c r="S89" s="128"/>
      <c r="T89" s="138"/>
      <c r="U89" s="104"/>
      <c r="V89" s="105"/>
    </row>
    <row r="90" spans="1:22" ht="16.5" hidden="1">
      <c r="A90" s="107">
        <v>21</v>
      </c>
      <c r="B90" s="108" t="s">
        <v>156</v>
      </c>
      <c r="C90" s="109" t="s">
        <v>157</v>
      </c>
      <c r="D90" s="110" t="s">
        <v>158</v>
      </c>
      <c r="E90" s="111" t="s">
        <v>159</v>
      </c>
      <c r="F90" s="112" t="s">
        <v>45</v>
      </c>
      <c r="G90" s="139">
        <v>10</v>
      </c>
      <c r="H90" s="128">
        <v>9</v>
      </c>
      <c r="I90" s="128"/>
      <c r="J90" s="138">
        <v>9</v>
      </c>
      <c r="K90" s="197"/>
      <c r="L90" s="198"/>
      <c r="M90" s="97"/>
      <c r="N90" s="103">
        <f t="shared" si="0"/>
        <v>3.7</v>
      </c>
      <c r="O90" s="98" t="s">
        <v>266</v>
      </c>
      <c r="P90" s="112" t="s">
        <v>45</v>
      </c>
      <c r="Q90" s="139"/>
      <c r="R90" s="128"/>
      <c r="S90" s="128"/>
      <c r="T90" s="138"/>
      <c r="U90" s="104"/>
      <c r="V90" s="105"/>
    </row>
    <row r="91" spans="1:22" ht="16.5" hidden="1">
      <c r="A91" s="107">
        <v>22</v>
      </c>
      <c r="B91" s="108" t="s">
        <v>160</v>
      </c>
      <c r="C91" s="109" t="s">
        <v>161</v>
      </c>
      <c r="D91" s="110" t="s">
        <v>73</v>
      </c>
      <c r="E91" s="111" t="s">
        <v>162</v>
      </c>
      <c r="F91" s="112" t="s">
        <v>69</v>
      </c>
      <c r="G91" s="129">
        <v>10</v>
      </c>
      <c r="H91" s="130">
        <v>8</v>
      </c>
      <c r="I91" s="130"/>
      <c r="J91" s="140">
        <v>8</v>
      </c>
      <c r="K91" s="198"/>
      <c r="L91" s="206"/>
      <c r="M91" s="97"/>
      <c r="N91" s="103">
        <f t="shared" si="0"/>
        <v>3.4</v>
      </c>
      <c r="O91" s="98" t="s">
        <v>266</v>
      </c>
      <c r="P91" s="112" t="s">
        <v>69</v>
      </c>
      <c r="Q91" s="129"/>
      <c r="R91" s="130"/>
      <c r="S91" s="130"/>
      <c r="T91" s="140"/>
      <c r="U91" s="104"/>
      <c r="V91" s="105"/>
    </row>
    <row r="92" spans="1:22" ht="16.5" hidden="1">
      <c r="A92" s="107">
        <v>23</v>
      </c>
      <c r="B92" s="108" t="s">
        <v>163</v>
      </c>
      <c r="C92" s="109" t="s">
        <v>164</v>
      </c>
      <c r="D92" s="110" t="s">
        <v>73</v>
      </c>
      <c r="E92" s="111" t="s">
        <v>165</v>
      </c>
      <c r="F92" s="112" t="s">
        <v>166</v>
      </c>
      <c r="G92" s="129">
        <v>10</v>
      </c>
      <c r="H92" s="130">
        <v>8</v>
      </c>
      <c r="I92" s="130"/>
      <c r="J92" s="140">
        <v>8</v>
      </c>
      <c r="K92" s="198"/>
      <c r="L92" s="198"/>
      <c r="M92" s="97"/>
      <c r="N92" s="103">
        <f t="shared" si="0"/>
        <v>3.4</v>
      </c>
      <c r="O92" s="98" t="s">
        <v>266</v>
      </c>
      <c r="P92" s="112" t="s">
        <v>166</v>
      </c>
      <c r="Q92" s="129"/>
      <c r="R92" s="130"/>
      <c r="S92" s="130"/>
      <c r="T92" s="140"/>
      <c r="U92" s="104"/>
      <c r="V92" s="105"/>
    </row>
    <row r="93" spans="1:22" ht="16.5" hidden="1">
      <c r="A93" s="107">
        <v>24</v>
      </c>
      <c r="B93" s="108" t="s">
        <v>167</v>
      </c>
      <c r="C93" s="109" t="s">
        <v>168</v>
      </c>
      <c r="D93" s="110" t="s">
        <v>169</v>
      </c>
      <c r="E93" s="111" t="s">
        <v>170</v>
      </c>
      <c r="F93" s="112" t="s">
        <v>50</v>
      </c>
      <c r="G93" s="129">
        <v>10</v>
      </c>
      <c r="H93" s="130">
        <v>8</v>
      </c>
      <c r="I93" s="130"/>
      <c r="J93" s="140">
        <v>8</v>
      </c>
      <c r="K93" s="198"/>
      <c r="L93" s="198"/>
      <c r="M93" s="97"/>
      <c r="N93" s="103">
        <f t="shared" si="0"/>
        <v>3.4</v>
      </c>
      <c r="O93" s="98" t="s">
        <v>266</v>
      </c>
      <c r="P93" s="112" t="s">
        <v>50</v>
      </c>
      <c r="Q93" s="129"/>
      <c r="R93" s="130"/>
      <c r="S93" s="130"/>
      <c r="T93" s="140"/>
      <c r="U93" s="104"/>
      <c r="V93" s="105"/>
    </row>
    <row r="94" spans="1:22" ht="16.5" hidden="1">
      <c r="A94" s="107">
        <v>25</v>
      </c>
      <c r="B94" s="108" t="s">
        <v>171</v>
      </c>
      <c r="C94" s="109" t="s">
        <v>172</v>
      </c>
      <c r="D94" s="110" t="s">
        <v>173</v>
      </c>
      <c r="E94" s="111" t="s">
        <v>174</v>
      </c>
      <c r="F94" s="112" t="s">
        <v>175</v>
      </c>
      <c r="G94" s="129"/>
      <c r="H94" s="131"/>
      <c r="I94" s="131"/>
      <c r="J94" s="129"/>
      <c r="K94" s="198"/>
      <c r="L94" s="198"/>
      <c r="M94" s="97"/>
      <c r="N94" s="103">
        <f t="shared" si="0"/>
        <v>0</v>
      </c>
      <c r="O94" s="98" t="s">
        <v>266</v>
      </c>
      <c r="P94" s="112" t="s">
        <v>175</v>
      </c>
      <c r="Q94" s="129"/>
      <c r="R94" s="131"/>
      <c r="S94" s="131"/>
      <c r="T94" s="129"/>
      <c r="U94" s="104"/>
      <c r="V94" s="105"/>
    </row>
    <row r="95" spans="1:22" ht="16.5" hidden="1">
      <c r="A95" s="107">
        <v>26</v>
      </c>
      <c r="B95" s="108" t="s">
        <v>176</v>
      </c>
      <c r="C95" s="109" t="s">
        <v>177</v>
      </c>
      <c r="D95" s="110" t="s">
        <v>178</v>
      </c>
      <c r="E95" s="111" t="s">
        <v>179</v>
      </c>
      <c r="F95" s="112" t="s">
        <v>62</v>
      </c>
      <c r="G95" s="129">
        <v>10</v>
      </c>
      <c r="H95" s="131">
        <v>8</v>
      </c>
      <c r="I95" s="131"/>
      <c r="J95" s="129">
        <v>8</v>
      </c>
      <c r="K95" s="198"/>
      <c r="L95" s="198"/>
      <c r="M95" s="97"/>
      <c r="N95" s="103">
        <f t="shared" si="0"/>
        <v>3.4</v>
      </c>
      <c r="O95" s="98" t="s">
        <v>266</v>
      </c>
      <c r="P95" s="112" t="s">
        <v>62</v>
      </c>
      <c r="Q95" s="129"/>
      <c r="R95" s="131"/>
      <c r="S95" s="131"/>
      <c r="T95" s="129"/>
      <c r="U95" s="104"/>
      <c r="V95" s="105"/>
    </row>
    <row r="96" spans="1:22" ht="16.5" hidden="1">
      <c r="A96" s="107">
        <v>27</v>
      </c>
      <c r="B96" s="108" t="s">
        <v>180</v>
      </c>
      <c r="C96" s="109" t="s">
        <v>181</v>
      </c>
      <c r="D96" s="110" t="s">
        <v>182</v>
      </c>
      <c r="E96" s="111" t="s">
        <v>183</v>
      </c>
      <c r="F96" s="112" t="s">
        <v>66</v>
      </c>
      <c r="G96" s="129">
        <v>8</v>
      </c>
      <c r="H96" s="131">
        <v>8</v>
      </c>
      <c r="I96" s="131"/>
      <c r="J96" s="129">
        <v>7</v>
      </c>
      <c r="K96" s="198"/>
      <c r="L96" s="198"/>
      <c r="M96" s="97"/>
      <c r="N96" s="103">
        <f t="shared" si="0"/>
        <v>3</v>
      </c>
      <c r="O96" s="98" t="s">
        <v>266</v>
      </c>
      <c r="P96" s="112" t="s">
        <v>66</v>
      </c>
      <c r="Q96" s="129"/>
      <c r="R96" s="131"/>
      <c r="S96" s="131"/>
      <c r="T96" s="129"/>
      <c r="U96" s="104"/>
      <c r="V96" s="105"/>
    </row>
    <row r="97" spans="1:22" ht="16.5" hidden="1">
      <c r="A97" s="107">
        <v>28</v>
      </c>
      <c r="B97" s="108" t="s">
        <v>184</v>
      </c>
      <c r="C97" s="109" t="s">
        <v>185</v>
      </c>
      <c r="D97" s="110" t="s">
        <v>51</v>
      </c>
      <c r="E97" s="111" t="s">
        <v>186</v>
      </c>
      <c r="F97" s="112" t="s">
        <v>187</v>
      </c>
      <c r="G97" s="129">
        <v>9</v>
      </c>
      <c r="H97" s="131">
        <v>8</v>
      </c>
      <c r="I97" s="131"/>
      <c r="J97" s="129">
        <v>7</v>
      </c>
      <c r="K97" s="198"/>
      <c r="L97" s="198"/>
      <c r="M97" s="97"/>
      <c r="N97" s="103">
        <f t="shared" si="0"/>
        <v>3.1</v>
      </c>
      <c r="O97" s="98" t="s">
        <v>266</v>
      </c>
      <c r="P97" s="112" t="s">
        <v>187</v>
      </c>
      <c r="Q97" s="129"/>
      <c r="R97" s="131"/>
      <c r="S97" s="131"/>
      <c r="T97" s="129"/>
      <c r="U97" s="104"/>
      <c r="V97" s="105"/>
    </row>
    <row r="98" spans="1:22" ht="16.5" hidden="1">
      <c r="A98" s="107">
        <v>29</v>
      </c>
      <c r="B98" s="108" t="s">
        <v>188</v>
      </c>
      <c r="C98" s="109" t="s">
        <v>59</v>
      </c>
      <c r="D98" s="110" t="s">
        <v>189</v>
      </c>
      <c r="E98" s="111" t="s">
        <v>190</v>
      </c>
      <c r="F98" s="112" t="s">
        <v>69</v>
      </c>
      <c r="G98" s="129"/>
      <c r="H98" s="131"/>
      <c r="I98" s="131"/>
      <c r="J98" s="129"/>
      <c r="K98" s="198"/>
      <c r="L98" s="198"/>
      <c r="M98" s="97"/>
      <c r="N98" s="103">
        <f t="shared" si="0"/>
        <v>0</v>
      </c>
      <c r="O98" s="98" t="s">
        <v>266</v>
      </c>
      <c r="P98" s="112" t="s">
        <v>69</v>
      </c>
      <c r="Q98" s="129"/>
      <c r="R98" s="131"/>
      <c r="S98" s="131"/>
      <c r="T98" s="129"/>
      <c r="U98" s="104"/>
      <c r="V98" s="105"/>
    </row>
    <row r="99" spans="1:22" ht="16.5" hidden="1">
      <c r="A99" s="107">
        <v>30</v>
      </c>
      <c r="B99" s="108" t="s">
        <v>191</v>
      </c>
      <c r="C99" s="109" t="s">
        <v>192</v>
      </c>
      <c r="D99" s="110" t="s">
        <v>193</v>
      </c>
      <c r="E99" s="111" t="s">
        <v>194</v>
      </c>
      <c r="F99" s="112" t="s">
        <v>62</v>
      </c>
      <c r="G99" s="129">
        <v>8</v>
      </c>
      <c r="H99" s="131">
        <v>7</v>
      </c>
      <c r="I99" s="131"/>
      <c r="J99" s="129">
        <v>7</v>
      </c>
      <c r="K99" s="198"/>
      <c r="L99" s="198"/>
      <c r="M99" s="97"/>
      <c r="N99" s="103">
        <f t="shared" si="0"/>
        <v>2.9</v>
      </c>
      <c r="O99" s="98" t="s">
        <v>266</v>
      </c>
      <c r="P99" s="112" t="s">
        <v>62</v>
      </c>
      <c r="Q99" s="129"/>
      <c r="R99" s="131"/>
      <c r="S99" s="131"/>
      <c r="T99" s="129"/>
      <c r="U99" s="104"/>
      <c r="V99" s="105"/>
    </row>
    <row r="100" spans="1:22" ht="16.5" hidden="1">
      <c r="A100" s="107">
        <v>31</v>
      </c>
      <c r="B100" s="108" t="s">
        <v>195</v>
      </c>
      <c r="C100" s="109" t="s">
        <v>196</v>
      </c>
      <c r="D100" s="110" t="s">
        <v>52</v>
      </c>
      <c r="E100" s="111" t="s">
        <v>197</v>
      </c>
      <c r="F100" s="112" t="s">
        <v>198</v>
      </c>
      <c r="G100" s="129">
        <v>9</v>
      </c>
      <c r="H100" s="130">
        <v>8</v>
      </c>
      <c r="I100" s="130"/>
      <c r="J100" s="140">
        <v>7</v>
      </c>
      <c r="K100" s="198"/>
      <c r="L100" s="198"/>
      <c r="M100" s="97"/>
      <c r="N100" s="103">
        <f t="shared" si="0"/>
        <v>3.1</v>
      </c>
      <c r="O100" s="98" t="s">
        <v>266</v>
      </c>
      <c r="P100" s="112" t="s">
        <v>198</v>
      </c>
      <c r="Q100" s="129"/>
      <c r="R100" s="130"/>
      <c r="S100" s="130"/>
      <c r="T100" s="140"/>
      <c r="U100" s="104"/>
      <c r="V100" s="105"/>
    </row>
    <row r="101" spans="1:22" ht="16.5" hidden="1">
      <c r="A101" s="107">
        <v>32</v>
      </c>
      <c r="B101" s="108" t="s">
        <v>199</v>
      </c>
      <c r="C101" s="109" t="s">
        <v>200</v>
      </c>
      <c r="D101" s="110" t="s">
        <v>201</v>
      </c>
      <c r="E101" s="111" t="s">
        <v>202</v>
      </c>
      <c r="F101" s="112" t="s">
        <v>50</v>
      </c>
      <c r="G101" s="129">
        <v>10</v>
      </c>
      <c r="H101" s="130">
        <v>8</v>
      </c>
      <c r="I101" s="130"/>
      <c r="J101" s="140">
        <v>8</v>
      </c>
      <c r="K101" s="198"/>
      <c r="L101" s="198"/>
      <c r="M101" s="97"/>
      <c r="N101" s="103">
        <f t="shared" si="0"/>
        <v>3.4</v>
      </c>
      <c r="O101" s="98" t="s">
        <v>266</v>
      </c>
      <c r="P101" s="112" t="s">
        <v>50</v>
      </c>
      <c r="Q101" s="129"/>
      <c r="R101" s="130"/>
      <c r="S101" s="130"/>
      <c r="T101" s="140"/>
      <c r="U101" s="104"/>
      <c r="V101" s="105"/>
    </row>
    <row r="102" spans="1:22" ht="16.5" hidden="1">
      <c r="A102" s="107">
        <v>33</v>
      </c>
      <c r="B102" s="108" t="s">
        <v>203</v>
      </c>
      <c r="C102" s="109" t="s">
        <v>65</v>
      </c>
      <c r="D102" s="110" t="s">
        <v>204</v>
      </c>
      <c r="E102" s="111" t="s">
        <v>205</v>
      </c>
      <c r="F102" s="112" t="s">
        <v>206</v>
      </c>
      <c r="G102" s="129">
        <v>9</v>
      </c>
      <c r="H102" s="130">
        <v>8</v>
      </c>
      <c r="I102" s="130"/>
      <c r="J102" s="140">
        <v>8</v>
      </c>
      <c r="K102" s="198"/>
      <c r="L102" s="198"/>
      <c r="M102" s="97"/>
      <c r="N102" s="103">
        <f t="shared" si="0"/>
        <v>3.3</v>
      </c>
      <c r="O102" s="98" t="s">
        <v>266</v>
      </c>
      <c r="P102" s="112" t="s">
        <v>206</v>
      </c>
      <c r="Q102" s="129"/>
      <c r="R102" s="130"/>
      <c r="S102" s="130"/>
      <c r="T102" s="140"/>
      <c r="U102" s="104"/>
      <c r="V102" s="105"/>
    </row>
    <row r="103" spans="1:22" ht="16.5" hidden="1">
      <c r="A103" s="107">
        <v>34</v>
      </c>
      <c r="B103" s="108" t="s">
        <v>207</v>
      </c>
      <c r="C103" s="109" t="s">
        <v>208</v>
      </c>
      <c r="D103" s="110" t="s">
        <v>209</v>
      </c>
      <c r="E103" s="111" t="s">
        <v>210</v>
      </c>
      <c r="F103" s="112" t="s">
        <v>54</v>
      </c>
      <c r="G103" s="129">
        <v>10</v>
      </c>
      <c r="H103" s="131">
        <v>9</v>
      </c>
      <c r="I103" s="131"/>
      <c r="J103" s="129">
        <v>8</v>
      </c>
      <c r="K103" s="198"/>
      <c r="L103" s="198"/>
      <c r="M103" s="97"/>
      <c r="N103" s="103">
        <f t="shared" si="0"/>
        <v>3.5</v>
      </c>
      <c r="O103" s="98" t="s">
        <v>266</v>
      </c>
      <c r="P103" s="112" t="s">
        <v>54</v>
      </c>
      <c r="Q103" s="129"/>
      <c r="R103" s="131"/>
      <c r="S103" s="131"/>
      <c r="T103" s="129"/>
      <c r="U103" s="104"/>
      <c r="V103" s="105"/>
    </row>
    <row r="104" spans="1:22" ht="16.5" hidden="1">
      <c r="A104" s="107">
        <v>35</v>
      </c>
      <c r="B104" s="113" t="s">
        <v>211</v>
      </c>
      <c r="C104" s="114" t="s">
        <v>212</v>
      </c>
      <c r="D104" s="115" t="s">
        <v>213</v>
      </c>
      <c r="E104" s="116" t="s">
        <v>214</v>
      </c>
      <c r="F104" s="117" t="s">
        <v>70</v>
      </c>
      <c r="G104" s="129">
        <v>10</v>
      </c>
      <c r="H104" s="131">
        <v>8</v>
      </c>
      <c r="I104" s="131"/>
      <c r="J104" s="129">
        <v>9</v>
      </c>
      <c r="K104" s="198"/>
      <c r="L104" s="198"/>
      <c r="M104" s="97"/>
      <c r="N104" s="103">
        <f t="shared" si="0"/>
        <v>3.6</v>
      </c>
      <c r="O104" s="98" t="s">
        <v>266</v>
      </c>
      <c r="P104" s="117" t="s">
        <v>70</v>
      </c>
      <c r="Q104" s="129"/>
      <c r="R104" s="131"/>
      <c r="S104" s="131"/>
      <c r="T104" s="129"/>
      <c r="U104" s="104"/>
      <c r="V104" s="105"/>
    </row>
    <row r="105" spans="1:22" ht="16.5" hidden="1">
      <c r="A105" s="107">
        <v>36</v>
      </c>
      <c r="B105" s="113" t="s">
        <v>215</v>
      </c>
      <c r="C105" s="114" t="s">
        <v>216</v>
      </c>
      <c r="D105" s="115" t="s">
        <v>217</v>
      </c>
      <c r="E105" s="116">
        <v>30470</v>
      </c>
      <c r="F105" s="118" t="s">
        <v>218</v>
      </c>
      <c r="G105" s="129">
        <v>10</v>
      </c>
      <c r="H105" s="131">
        <v>7</v>
      </c>
      <c r="I105" s="131"/>
      <c r="J105" s="129">
        <v>8</v>
      </c>
      <c r="K105" s="198"/>
      <c r="L105" s="198"/>
      <c r="M105" s="97"/>
      <c r="N105" s="103">
        <f t="shared" si="0"/>
        <v>3.3</v>
      </c>
      <c r="O105" s="98" t="s">
        <v>266</v>
      </c>
      <c r="P105" s="118" t="s">
        <v>218</v>
      </c>
      <c r="Q105" s="129"/>
      <c r="R105" s="131"/>
      <c r="S105" s="131"/>
      <c r="T105" s="129"/>
      <c r="U105" s="104"/>
      <c r="V105" s="105"/>
    </row>
    <row r="106" spans="1:22" ht="16.5" hidden="1">
      <c r="A106" s="107">
        <v>37</v>
      </c>
      <c r="B106" s="113" t="s">
        <v>219</v>
      </c>
      <c r="C106" s="114" t="s">
        <v>220</v>
      </c>
      <c r="D106" s="115" t="s">
        <v>46</v>
      </c>
      <c r="E106" s="116">
        <v>32801</v>
      </c>
      <c r="F106" s="118" t="s">
        <v>55</v>
      </c>
      <c r="G106" s="129">
        <v>9</v>
      </c>
      <c r="H106" s="131">
        <v>8</v>
      </c>
      <c r="I106" s="131"/>
      <c r="J106" s="129">
        <v>8</v>
      </c>
      <c r="K106" s="198"/>
      <c r="L106" s="198"/>
      <c r="M106" s="97"/>
      <c r="N106" s="103">
        <f t="shared" si="0"/>
        <v>3.3</v>
      </c>
      <c r="O106" s="98" t="s">
        <v>266</v>
      </c>
      <c r="P106" s="118" t="s">
        <v>55</v>
      </c>
      <c r="Q106" s="129"/>
      <c r="R106" s="131"/>
      <c r="S106" s="131"/>
      <c r="T106" s="129"/>
      <c r="U106" s="104"/>
      <c r="V106" s="105"/>
    </row>
    <row r="107" spans="1:22" ht="16.5" hidden="1">
      <c r="A107" s="107">
        <v>38</v>
      </c>
      <c r="B107" s="113" t="s">
        <v>221</v>
      </c>
      <c r="C107" s="114" t="s">
        <v>222</v>
      </c>
      <c r="D107" s="115" t="s">
        <v>49</v>
      </c>
      <c r="E107" s="116">
        <v>33441</v>
      </c>
      <c r="F107" s="118" t="s">
        <v>223</v>
      </c>
      <c r="G107" s="129">
        <v>10</v>
      </c>
      <c r="H107" s="131">
        <v>8</v>
      </c>
      <c r="I107" s="131"/>
      <c r="J107" s="129">
        <v>9</v>
      </c>
      <c r="K107" s="198"/>
      <c r="L107" s="198"/>
      <c r="M107" s="97"/>
      <c r="N107" s="103">
        <f t="shared" si="0"/>
        <v>3.6</v>
      </c>
      <c r="O107" s="98" t="s">
        <v>266</v>
      </c>
      <c r="P107" s="118" t="s">
        <v>223</v>
      </c>
      <c r="Q107" s="129"/>
      <c r="R107" s="131"/>
      <c r="S107" s="131"/>
      <c r="T107" s="129"/>
      <c r="U107" s="104"/>
      <c r="V107" s="105"/>
    </row>
    <row r="108" spans="1:22" ht="16.5" hidden="1">
      <c r="A108" s="107">
        <v>39</v>
      </c>
      <c r="B108" s="113" t="s">
        <v>224</v>
      </c>
      <c r="C108" s="114" t="s">
        <v>225</v>
      </c>
      <c r="D108" s="115" t="s">
        <v>226</v>
      </c>
      <c r="E108" s="116">
        <v>32038</v>
      </c>
      <c r="F108" s="118" t="s">
        <v>227</v>
      </c>
      <c r="G108" s="129">
        <v>9</v>
      </c>
      <c r="H108" s="131">
        <v>8</v>
      </c>
      <c r="I108" s="131"/>
      <c r="J108" s="129">
        <v>8</v>
      </c>
      <c r="K108" s="198"/>
      <c r="L108" s="198"/>
      <c r="M108" s="97"/>
      <c r="N108" s="103">
        <f t="shared" si="0"/>
        <v>3.3</v>
      </c>
      <c r="O108" s="98" t="s">
        <v>266</v>
      </c>
      <c r="P108" s="118" t="s">
        <v>227</v>
      </c>
      <c r="Q108" s="129"/>
      <c r="R108" s="131"/>
      <c r="S108" s="131"/>
      <c r="T108" s="129"/>
      <c r="U108" s="104"/>
      <c r="V108" s="105"/>
    </row>
    <row r="109" spans="1:22" ht="16.5" hidden="1">
      <c r="A109" s="107">
        <v>40</v>
      </c>
      <c r="B109" s="136" t="s">
        <v>236</v>
      </c>
      <c r="C109" s="121" t="s">
        <v>237</v>
      </c>
      <c r="D109" s="122" t="s">
        <v>189</v>
      </c>
      <c r="E109" s="123" t="s">
        <v>238</v>
      </c>
      <c r="F109" s="124" t="s">
        <v>55</v>
      </c>
      <c r="G109" s="132">
        <v>9</v>
      </c>
      <c r="H109" s="133">
        <v>8</v>
      </c>
      <c r="I109" s="133"/>
      <c r="J109" s="132">
        <v>8</v>
      </c>
      <c r="K109" s="132"/>
      <c r="L109" s="204"/>
      <c r="M109" s="97"/>
      <c r="N109" s="103">
        <f t="shared" si="0"/>
        <v>3.3</v>
      </c>
      <c r="O109" s="98" t="s">
        <v>266</v>
      </c>
      <c r="P109" s="124" t="s">
        <v>55</v>
      </c>
      <c r="Q109" s="132"/>
      <c r="R109" s="133"/>
      <c r="S109" s="133"/>
      <c r="T109" s="132"/>
      <c r="U109" s="104"/>
      <c r="V109" s="105"/>
    </row>
    <row r="110" spans="1:22" ht="16.5" hidden="1">
      <c r="A110" s="107">
        <v>41</v>
      </c>
      <c r="B110" s="113" t="s">
        <v>228</v>
      </c>
      <c r="C110" s="114" t="s">
        <v>229</v>
      </c>
      <c r="D110" s="115" t="s">
        <v>230</v>
      </c>
      <c r="E110" s="116">
        <v>29967</v>
      </c>
      <c r="F110" s="119" t="s">
        <v>231</v>
      </c>
      <c r="G110" s="134">
        <v>10</v>
      </c>
      <c r="H110" s="135">
        <v>7</v>
      </c>
      <c r="I110" s="135"/>
      <c r="J110" s="134">
        <v>8</v>
      </c>
      <c r="K110" s="199"/>
      <c r="L110" s="199"/>
      <c r="M110" s="97"/>
      <c r="N110" s="103">
        <f t="shared" si="0"/>
        <v>3.3</v>
      </c>
      <c r="O110" s="98" t="s">
        <v>266</v>
      </c>
      <c r="P110" s="119" t="s">
        <v>231</v>
      </c>
      <c r="Q110" s="134"/>
      <c r="R110" s="135"/>
      <c r="S110" s="135"/>
      <c r="T110" s="134"/>
      <c r="U110" s="104"/>
      <c r="V110" s="105"/>
    </row>
    <row r="111" spans="1:22" ht="16.5" hidden="1">
      <c r="A111" s="107">
        <v>42</v>
      </c>
      <c r="B111" s="120" t="s">
        <v>232</v>
      </c>
      <c r="C111" s="121" t="s">
        <v>233</v>
      </c>
      <c r="D111" s="122" t="s">
        <v>234</v>
      </c>
      <c r="E111" s="123" t="s">
        <v>235</v>
      </c>
      <c r="F111" s="124" t="s">
        <v>55</v>
      </c>
      <c r="G111" s="132">
        <v>10</v>
      </c>
      <c r="H111" s="133">
        <v>9</v>
      </c>
      <c r="I111" s="133"/>
      <c r="J111" s="132">
        <v>8</v>
      </c>
      <c r="K111" s="132"/>
      <c r="L111" s="204"/>
      <c r="M111" s="97"/>
      <c r="N111" s="103">
        <f t="shared" si="0"/>
        <v>3.5</v>
      </c>
      <c r="O111" s="98" t="s">
        <v>266</v>
      </c>
      <c r="P111" s="124" t="s">
        <v>55</v>
      </c>
      <c r="Q111" s="132"/>
      <c r="R111" s="133"/>
      <c r="S111" s="133"/>
      <c r="T111" s="132"/>
      <c r="U111" s="104"/>
      <c r="V111" s="105"/>
    </row>
    <row r="112" spans="1:22" ht="15" hidden="1">
      <c r="A112" s="2">
        <v>43</v>
      </c>
      <c r="B112" s="159" t="s">
        <v>239</v>
      </c>
      <c r="C112" s="160" t="s">
        <v>240</v>
      </c>
      <c r="D112" s="161" t="s">
        <v>241</v>
      </c>
      <c r="E112" s="162" t="s">
        <v>242</v>
      </c>
      <c r="F112" s="163" t="s">
        <v>243</v>
      </c>
      <c r="G112" s="134">
        <v>9</v>
      </c>
      <c r="H112" s="135">
        <v>8</v>
      </c>
      <c r="I112" s="135"/>
      <c r="J112" s="134">
        <v>8</v>
      </c>
      <c r="K112" s="199"/>
      <c r="L112" s="199"/>
      <c r="M112" s="97"/>
      <c r="N112" s="103">
        <f t="shared" si="0"/>
        <v>3.3</v>
      </c>
      <c r="O112" s="98" t="s">
        <v>266</v>
      </c>
      <c r="P112" s="163" t="s">
        <v>243</v>
      </c>
      <c r="Q112" s="134"/>
      <c r="R112" s="135"/>
      <c r="S112" s="135"/>
      <c r="T112" s="134"/>
      <c r="U112" s="104"/>
      <c r="V112" s="105"/>
    </row>
    <row r="113" spans="1:22" ht="15" hidden="1">
      <c r="A113" s="2">
        <v>44</v>
      </c>
      <c r="B113" s="164" t="s">
        <v>244</v>
      </c>
      <c r="C113" s="165" t="s">
        <v>245</v>
      </c>
      <c r="D113" s="166" t="s">
        <v>246</v>
      </c>
      <c r="E113" s="167" t="s">
        <v>247</v>
      </c>
      <c r="F113" s="168" t="s">
        <v>248</v>
      </c>
      <c r="G113" s="134">
        <v>9</v>
      </c>
      <c r="H113" s="135">
        <v>8</v>
      </c>
      <c r="I113" s="135"/>
      <c r="J113" s="134">
        <v>8</v>
      </c>
      <c r="K113" s="199"/>
      <c r="L113" s="199"/>
      <c r="M113" s="97"/>
      <c r="N113" s="103">
        <f t="shared" si="0"/>
        <v>3.3</v>
      </c>
      <c r="O113" s="98" t="s">
        <v>266</v>
      </c>
      <c r="P113" s="168" t="s">
        <v>248</v>
      </c>
      <c r="Q113" s="134"/>
      <c r="R113" s="135"/>
      <c r="S113" s="135"/>
      <c r="T113" s="134"/>
      <c r="U113" s="104"/>
      <c r="V113" s="105"/>
    </row>
    <row r="114" spans="1:22" ht="15" hidden="1">
      <c r="A114" s="2">
        <v>45</v>
      </c>
      <c r="B114" s="164" t="s">
        <v>249</v>
      </c>
      <c r="C114" s="165" t="s">
        <v>47</v>
      </c>
      <c r="D114" s="166" t="s">
        <v>250</v>
      </c>
      <c r="E114" s="167" t="s">
        <v>251</v>
      </c>
      <c r="F114" s="168" t="s">
        <v>70</v>
      </c>
      <c r="G114" s="134">
        <v>8</v>
      </c>
      <c r="H114" s="135">
        <v>7</v>
      </c>
      <c r="I114" s="135"/>
      <c r="J114" s="134">
        <v>8</v>
      </c>
      <c r="K114" s="199"/>
      <c r="L114" s="199"/>
      <c r="M114" s="97"/>
      <c r="N114" s="103">
        <f t="shared" si="0"/>
        <v>3.1</v>
      </c>
      <c r="O114" s="98" t="s">
        <v>266</v>
      </c>
      <c r="P114" s="168" t="s">
        <v>70</v>
      </c>
      <c r="Q114" s="134"/>
      <c r="R114" s="135"/>
      <c r="S114" s="135"/>
      <c r="T114" s="134"/>
      <c r="U114" s="104"/>
      <c r="V114" s="105"/>
    </row>
    <row r="115" spans="1:22" ht="15" hidden="1">
      <c r="A115" s="2">
        <v>46</v>
      </c>
      <c r="B115" s="136" t="s">
        <v>252</v>
      </c>
      <c r="C115" s="121" t="s">
        <v>253</v>
      </c>
      <c r="D115" s="122" t="s">
        <v>49</v>
      </c>
      <c r="E115" s="123" t="s">
        <v>254</v>
      </c>
      <c r="F115" s="124" t="s">
        <v>255</v>
      </c>
      <c r="G115" s="134">
        <v>9</v>
      </c>
      <c r="H115" s="135">
        <v>8</v>
      </c>
      <c r="I115" s="135"/>
      <c r="J115" s="134">
        <v>8</v>
      </c>
      <c r="K115" s="199"/>
      <c r="L115" s="199"/>
      <c r="M115" s="97"/>
      <c r="N115" s="103">
        <f t="shared" si="0"/>
        <v>3.3</v>
      </c>
      <c r="O115" s="98" t="s">
        <v>266</v>
      </c>
      <c r="P115" s="124" t="s">
        <v>255</v>
      </c>
      <c r="Q115" s="134"/>
      <c r="R115" s="135"/>
      <c r="S115" s="135"/>
      <c r="T115" s="134"/>
      <c r="U115" s="104"/>
      <c r="V115" s="105"/>
    </row>
    <row r="116" ht="15.75" hidden="1"/>
    <row r="117" ht="15.75" hidden="1"/>
    <row r="118" ht="15.75" hidden="1"/>
    <row r="119" ht="20.25" hidden="1">
      <c r="A119" s="81" t="str">
        <f>C50</f>
        <v>Nghiệp vụ Ngân hàng thương mại</v>
      </c>
    </row>
    <row r="120" spans="1:15" ht="63.75" customHeight="1" hidden="1">
      <c r="A120" s="224" t="s">
        <v>2</v>
      </c>
      <c r="B120" s="83" t="s">
        <v>43</v>
      </c>
      <c r="C120" s="87" t="s">
        <v>3</v>
      </c>
      <c r="D120" s="88"/>
      <c r="E120" s="85" t="s">
        <v>4</v>
      </c>
      <c r="F120" s="189" t="s">
        <v>5</v>
      </c>
      <c r="G120" s="4" t="s">
        <v>6</v>
      </c>
      <c r="H120" s="4" t="s">
        <v>7</v>
      </c>
      <c r="I120" s="4"/>
      <c r="J120" s="4" t="s">
        <v>8</v>
      </c>
      <c r="K120" s="4"/>
      <c r="L120" s="95" t="s">
        <v>9</v>
      </c>
      <c r="M120" s="96"/>
      <c r="N120" s="83" t="s">
        <v>10</v>
      </c>
      <c r="O120" s="83" t="s">
        <v>11</v>
      </c>
    </row>
    <row r="121" spans="1:15" ht="15.75" hidden="1">
      <c r="A121" s="216"/>
      <c r="B121" s="86"/>
      <c r="C121" s="89"/>
      <c r="D121" s="90"/>
      <c r="E121" s="86"/>
      <c r="F121" s="190"/>
      <c r="G121" s="4"/>
      <c r="H121" s="3" t="s">
        <v>12</v>
      </c>
      <c r="I121" s="3" t="s">
        <v>13</v>
      </c>
      <c r="J121" s="3" t="s">
        <v>12</v>
      </c>
      <c r="K121" s="3" t="s">
        <v>13</v>
      </c>
      <c r="L121" s="74" t="s">
        <v>41</v>
      </c>
      <c r="M121" s="4" t="s">
        <v>42</v>
      </c>
      <c r="N121" s="93"/>
      <c r="O121" s="93"/>
    </row>
    <row r="122" spans="1:15" ht="15.75" hidden="1">
      <c r="A122" s="217"/>
      <c r="B122" s="84"/>
      <c r="C122" s="91"/>
      <c r="D122" s="92"/>
      <c r="E122" s="84"/>
      <c r="F122" s="191"/>
      <c r="G122" s="4"/>
      <c r="H122" s="3"/>
      <c r="I122" s="3"/>
      <c r="J122" s="3"/>
      <c r="K122" s="3"/>
      <c r="L122" s="4"/>
      <c r="M122" s="4"/>
      <c r="N122" s="94"/>
      <c r="O122" s="94"/>
    </row>
    <row r="123" spans="1:22" ht="12.75" hidden="1">
      <c r="A123" s="2">
        <v>1</v>
      </c>
      <c r="B123" s="76" t="str">
        <f aca="true" t="shared" si="1" ref="B123:F132">B70</f>
        <v>LT-1083-K14</v>
      </c>
      <c r="C123" s="76" t="str">
        <f t="shared" si="1"/>
        <v>Mai Thị An</v>
      </c>
      <c r="D123" s="76" t="str">
        <f t="shared" si="1"/>
        <v>Bình</v>
      </c>
      <c r="E123" s="76" t="str">
        <f t="shared" si="1"/>
        <v>16/06/1977</v>
      </c>
      <c r="F123" s="205" t="str">
        <f t="shared" si="1"/>
        <v>BRVT</v>
      </c>
      <c r="G123" s="125"/>
      <c r="H123" s="126"/>
      <c r="I123" s="126"/>
      <c r="J123" s="137"/>
      <c r="K123" s="200"/>
      <c r="L123" s="200"/>
      <c r="M123" s="104"/>
      <c r="N123" s="103">
        <f>ROUND(ROUND(((IF(K123&lt;&gt;"",J123*2+K123*2,J123*2)+IF(H123&lt;&gt;"",H123,0))/(IF(K123&lt;&gt;"",4,2)+IF(H123&lt;&gt;"",1,0))*3+G123)/4,2)*0.4+IF(M123&lt;&gt;"",M123,L123)*0.6,2)</f>
        <v>0</v>
      </c>
      <c r="O123" s="98" t="str">
        <f>IF(OR(MAX($L$175:$L$220)=0,MAX($G$175:$K$220)=0),"Đang cập nhật điểm kiểm tra",IF(F123=$P$67,F123,IF(AND(N123&lt;5,MAX(G123:K123)=0),"Học lại",IF(N123&lt;5," Thi lại",""))))</f>
        <v>Đang cập nhật điểm kiểm tra</v>
      </c>
      <c r="Q123" s="125"/>
      <c r="R123" s="126"/>
      <c r="S123" s="126"/>
      <c r="T123" s="137"/>
      <c r="U123" s="104"/>
      <c r="V123" s="105"/>
    </row>
    <row r="124" spans="1:22" ht="12.75" hidden="1">
      <c r="A124" s="2">
        <v>2</v>
      </c>
      <c r="B124" s="76" t="str">
        <f t="shared" si="1"/>
        <v>LT-1084-K14</v>
      </c>
      <c r="C124" s="76" t="str">
        <f t="shared" si="1"/>
        <v>Trần Diễn</v>
      </c>
      <c r="D124" s="76" t="str">
        <f t="shared" si="1"/>
        <v>Chinh</v>
      </c>
      <c r="E124" s="76" t="str">
        <f t="shared" si="1"/>
        <v>17/03/1980</v>
      </c>
      <c r="F124" s="205" t="str">
        <f t="shared" si="1"/>
        <v>Cửu Long</v>
      </c>
      <c r="G124" s="127"/>
      <c r="H124" s="128"/>
      <c r="I124" s="128"/>
      <c r="J124" s="138"/>
      <c r="K124" s="201"/>
      <c r="L124" s="197">
        <v>7</v>
      </c>
      <c r="M124" s="104"/>
      <c r="N124" s="103">
        <f aca="true" t="shared" si="2" ref="N124:N168">ROUND(ROUND(((IF(K124&lt;&gt;"",J124*2+K124*2,J124*2)+IF(H124&lt;&gt;"",H124,0))/(IF(K124&lt;&gt;"",4,2)+IF(H124&lt;&gt;"",1,0))*3+G124)/4,2)*0.4+IF(M124&lt;&gt;"",M124,L124)*0.6,2)</f>
        <v>4.2</v>
      </c>
      <c r="O124" s="98" t="str">
        <f aca="true" t="shared" si="3" ref="O124:O168">IF(OR(MAX($L$175:$L$220)=0,MAX($G$175:$K$220)=0),"Đang cập nhật điểm kiểm tra",IF(F124=$P$67,F124,IF(AND(N124&lt;5,MAX(G124:K124)=0),"Học lại",IF(N124&lt;5," Thi lại",""))))</f>
        <v>Đang cập nhật điểm kiểm tra</v>
      </c>
      <c r="Q124" s="127"/>
      <c r="R124" s="128"/>
      <c r="S124" s="128"/>
      <c r="T124" s="138"/>
      <c r="U124" s="104"/>
      <c r="V124" s="105"/>
    </row>
    <row r="125" spans="1:22" ht="12.75" hidden="1">
      <c r="A125" s="2">
        <v>3</v>
      </c>
      <c r="B125" s="76" t="str">
        <f t="shared" si="1"/>
        <v>LT-1085-K14</v>
      </c>
      <c r="C125" s="76" t="str">
        <f t="shared" si="1"/>
        <v>Nguyễn Thị</v>
      </c>
      <c r="D125" s="76" t="str">
        <f t="shared" si="1"/>
        <v>Dâu</v>
      </c>
      <c r="E125" s="76" t="str">
        <f t="shared" si="1"/>
        <v>10/09/1985</v>
      </c>
      <c r="F125" s="205" t="str">
        <f t="shared" si="1"/>
        <v>An Mỹ</v>
      </c>
      <c r="G125" s="127"/>
      <c r="H125" s="128"/>
      <c r="I125" s="128"/>
      <c r="J125" s="138"/>
      <c r="K125" s="201"/>
      <c r="L125" s="197">
        <v>7.5</v>
      </c>
      <c r="M125" s="104"/>
      <c r="N125" s="103">
        <f t="shared" si="2"/>
        <v>4.5</v>
      </c>
      <c r="O125" s="98" t="str">
        <f t="shared" si="3"/>
        <v>Đang cập nhật điểm kiểm tra</v>
      </c>
      <c r="Q125" s="127"/>
      <c r="R125" s="128"/>
      <c r="S125" s="128"/>
      <c r="T125" s="138"/>
      <c r="U125" s="104"/>
      <c r="V125" s="105"/>
    </row>
    <row r="126" spans="1:22" ht="12.75" hidden="1">
      <c r="A126" s="2">
        <v>4</v>
      </c>
      <c r="B126" s="76" t="str">
        <f t="shared" si="1"/>
        <v>LT-1086-K14</v>
      </c>
      <c r="C126" s="76" t="str">
        <f t="shared" si="1"/>
        <v>Nguyễn Thị Hồng</v>
      </c>
      <c r="D126" s="76" t="str">
        <f t="shared" si="1"/>
        <v>Diệu</v>
      </c>
      <c r="E126" s="76" t="str">
        <f t="shared" si="1"/>
        <v>18/07/1983</v>
      </c>
      <c r="F126" s="205" t="str">
        <f t="shared" si="1"/>
        <v>Quảng Trị</v>
      </c>
      <c r="G126" s="127"/>
      <c r="H126" s="128"/>
      <c r="I126" s="128"/>
      <c r="J126" s="138"/>
      <c r="K126" s="197"/>
      <c r="L126" s="197">
        <v>7</v>
      </c>
      <c r="M126" s="104"/>
      <c r="N126" s="103">
        <f t="shared" si="2"/>
        <v>4.2</v>
      </c>
      <c r="O126" s="98" t="str">
        <f t="shared" si="3"/>
        <v>Đang cập nhật điểm kiểm tra</v>
      </c>
      <c r="Q126" s="127"/>
      <c r="R126" s="128"/>
      <c r="S126" s="128"/>
      <c r="T126" s="138"/>
      <c r="U126" s="104"/>
      <c r="V126" s="105"/>
    </row>
    <row r="127" spans="1:22" ht="12.75" hidden="1">
      <c r="A127" s="2">
        <v>5</v>
      </c>
      <c r="B127" s="76" t="str">
        <f t="shared" si="1"/>
        <v>LT-1087-K14</v>
      </c>
      <c r="C127" s="76" t="str">
        <f t="shared" si="1"/>
        <v>Trần Thị</v>
      </c>
      <c r="D127" s="76" t="str">
        <f t="shared" si="1"/>
        <v>Dư</v>
      </c>
      <c r="E127" s="76" t="str">
        <f t="shared" si="1"/>
        <v>02/03/1985</v>
      </c>
      <c r="F127" s="205" t="str">
        <f t="shared" si="1"/>
        <v>Hà Nam</v>
      </c>
      <c r="G127" s="127"/>
      <c r="H127" s="128"/>
      <c r="I127" s="128"/>
      <c r="J127" s="138"/>
      <c r="K127" s="197"/>
      <c r="L127" s="197">
        <v>7</v>
      </c>
      <c r="M127" s="104"/>
      <c r="N127" s="103">
        <f t="shared" si="2"/>
        <v>4.2</v>
      </c>
      <c r="O127" s="98" t="str">
        <f t="shared" si="3"/>
        <v>Đang cập nhật điểm kiểm tra</v>
      </c>
      <c r="Q127" s="127"/>
      <c r="R127" s="128"/>
      <c r="S127" s="128"/>
      <c r="T127" s="138"/>
      <c r="U127" s="104"/>
      <c r="V127" s="105"/>
    </row>
    <row r="128" spans="1:22" ht="12.75" hidden="1">
      <c r="A128" s="2">
        <v>6</v>
      </c>
      <c r="B128" s="76" t="str">
        <f t="shared" si="1"/>
        <v>LT-1088-K14</v>
      </c>
      <c r="C128" s="76" t="str">
        <f t="shared" si="1"/>
        <v>Đặng Thị Thu</v>
      </c>
      <c r="D128" s="76" t="str">
        <f t="shared" si="1"/>
        <v>Hà</v>
      </c>
      <c r="E128" s="76" t="str">
        <f t="shared" si="1"/>
        <v>19/08/1988</v>
      </c>
      <c r="F128" s="205" t="str">
        <f t="shared" si="1"/>
        <v>Hải Dương</v>
      </c>
      <c r="G128" s="127"/>
      <c r="H128" s="128"/>
      <c r="I128" s="128"/>
      <c r="J128" s="138"/>
      <c r="K128" s="202"/>
      <c r="L128" s="197">
        <v>6</v>
      </c>
      <c r="M128" s="104"/>
      <c r="N128" s="103">
        <f t="shared" si="2"/>
        <v>3.6</v>
      </c>
      <c r="O128" s="98" t="str">
        <f t="shared" si="3"/>
        <v>Đang cập nhật điểm kiểm tra</v>
      </c>
      <c r="Q128" s="127"/>
      <c r="R128" s="128"/>
      <c r="S128" s="128"/>
      <c r="T128" s="138"/>
      <c r="U128" s="104"/>
      <c r="V128" s="105"/>
    </row>
    <row r="129" spans="1:22" ht="12.75" hidden="1">
      <c r="A129" s="2">
        <v>7</v>
      </c>
      <c r="B129" s="76" t="str">
        <f t="shared" si="1"/>
        <v>LT-1089-K14</v>
      </c>
      <c r="C129" s="76" t="str">
        <f t="shared" si="1"/>
        <v>Phan Thị</v>
      </c>
      <c r="D129" s="76" t="str">
        <f t="shared" si="1"/>
        <v>Hiền</v>
      </c>
      <c r="E129" s="76" t="str">
        <f t="shared" si="1"/>
        <v>07/07/1992</v>
      </c>
      <c r="F129" s="205" t="str">
        <f t="shared" si="1"/>
        <v>Hà Tĩnh</v>
      </c>
      <c r="G129" s="127"/>
      <c r="H129" s="128"/>
      <c r="I129" s="128"/>
      <c r="J129" s="138"/>
      <c r="K129" s="202"/>
      <c r="L129" s="197">
        <v>7</v>
      </c>
      <c r="M129" s="104"/>
      <c r="N129" s="103">
        <f t="shared" si="2"/>
        <v>4.2</v>
      </c>
      <c r="O129" s="98" t="str">
        <f t="shared" si="3"/>
        <v>Đang cập nhật điểm kiểm tra</v>
      </c>
      <c r="Q129" s="127"/>
      <c r="R129" s="128"/>
      <c r="S129" s="128"/>
      <c r="T129" s="138"/>
      <c r="U129" s="104"/>
      <c r="V129" s="105"/>
    </row>
    <row r="130" spans="1:22" ht="12.75" hidden="1">
      <c r="A130" s="2">
        <v>8</v>
      </c>
      <c r="B130" s="76" t="str">
        <f t="shared" si="1"/>
        <v>LT-1090-K14</v>
      </c>
      <c r="C130" s="76" t="str">
        <f t="shared" si="1"/>
        <v>Hoàng Hữu</v>
      </c>
      <c r="D130" s="76" t="str">
        <f t="shared" si="1"/>
        <v>Hiển</v>
      </c>
      <c r="E130" s="76" t="str">
        <f t="shared" si="1"/>
        <v>15/01/1993</v>
      </c>
      <c r="F130" s="205" t="str">
        <f t="shared" si="1"/>
        <v>Ninh Thuận</v>
      </c>
      <c r="G130" s="127"/>
      <c r="H130" s="128"/>
      <c r="I130" s="128"/>
      <c r="J130" s="138"/>
      <c r="K130" s="203"/>
      <c r="L130" s="197">
        <v>7</v>
      </c>
      <c r="M130" s="104"/>
      <c r="N130" s="103">
        <f t="shared" si="2"/>
        <v>4.2</v>
      </c>
      <c r="O130" s="98" t="str">
        <f t="shared" si="3"/>
        <v>Đang cập nhật điểm kiểm tra</v>
      </c>
      <c r="Q130" s="127"/>
      <c r="R130" s="128"/>
      <c r="S130" s="128"/>
      <c r="T130" s="138"/>
      <c r="U130" s="104"/>
      <c r="V130" s="105"/>
    </row>
    <row r="131" spans="1:22" ht="12.75" hidden="1">
      <c r="A131" s="2">
        <v>9</v>
      </c>
      <c r="B131" s="76" t="str">
        <f t="shared" si="1"/>
        <v>LT-1091-K14</v>
      </c>
      <c r="C131" s="76" t="str">
        <f t="shared" si="1"/>
        <v>Nguyễn Thị Kim</v>
      </c>
      <c r="D131" s="76" t="str">
        <f t="shared" si="1"/>
        <v>Hồng</v>
      </c>
      <c r="E131" s="76" t="str">
        <f t="shared" si="1"/>
        <v>25/03/1989</v>
      </c>
      <c r="F131" s="205" t="str">
        <f t="shared" si="1"/>
        <v>BRVT</v>
      </c>
      <c r="G131" s="127"/>
      <c r="H131" s="128"/>
      <c r="I131" s="128"/>
      <c r="J131" s="138"/>
      <c r="K131" s="197"/>
      <c r="L131" s="197"/>
      <c r="M131" s="104"/>
      <c r="N131" s="103">
        <f t="shared" si="2"/>
        <v>0</v>
      </c>
      <c r="O131" s="98" t="str">
        <f t="shared" si="3"/>
        <v>Đang cập nhật điểm kiểm tra</v>
      </c>
      <c r="Q131" s="127"/>
      <c r="R131" s="128"/>
      <c r="S131" s="128"/>
      <c r="T131" s="138"/>
      <c r="U131" s="104"/>
      <c r="V131" s="105"/>
    </row>
    <row r="132" spans="1:22" ht="12.75" hidden="1">
      <c r="A132" s="2">
        <v>10</v>
      </c>
      <c r="B132" s="76" t="str">
        <f t="shared" si="1"/>
        <v>LT-1092-K14</v>
      </c>
      <c r="C132" s="76" t="str">
        <f t="shared" si="1"/>
        <v>Huỳnh Thị</v>
      </c>
      <c r="D132" s="76" t="str">
        <f t="shared" si="1"/>
        <v>Huệ</v>
      </c>
      <c r="E132" s="76" t="str">
        <f t="shared" si="1"/>
        <v>10/01/1985</v>
      </c>
      <c r="F132" s="205" t="str">
        <f t="shared" si="1"/>
        <v>ĐakLak</v>
      </c>
      <c r="G132" s="127"/>
      <c r="H132" s="128"/>
      <c r="I132" s="128"/>
      <c r="J132" s="138"/>
      <c r="K132" s="197"/>
      <c r="L132" s="197">
        <v>9</v>
      </c>
      <c r="M132" s="104"/>
      <c r="N132" s="103">
        <f t="shared" si="2"/>
        <v>5.4</v>
      </c>
      <c r="O132" s="98" t="str">
        <f t="shared" si="3"/>
        <v>Đang cập nhật điểm kiểm tra</v>
      </c>
      <c r="Q132" s="127"/>
      <c r="R132" s="128"/>
      <c r="S132" s="128"/>
      <c r="T132" s="138"/>
      <c r="U132" s="104"/>
      <c r="V132" s="105"/>
    </row>
    <row r="133" spans="1:22" ht="12.75" hidden="1">
      <c r="A133" s="2">
        <v>11</v>
      </c>
      <c r="B133" s="76" t="str">
        <f aca="true" t="shared" si="4" ref="B133:F142">B80</f>
        <v>LT-1093-K14</v>
      </c>
      <c r="C133" s="76" t="str">
        <f t="shared" si="4"/>
        <v>Nguyễn Hữu</v>
      </c>
      <c r="D133" s="76" t="str">
        <f t="shared" si="4"/>
        <v>Hùng</v>
      </c>
      <c r="E133" s="76" t="str">
        <f t="shared" si="4"/>
        <v>22/08/1987</v>
      </c>
      <c r="F133" s="205" t="str">
        <f t="shared" si="4"/>
        <v>Quảng Ninh</v>
      </c>
      <c r="G133" s="127"/>
      <c r="H133" s="128"/>
      <c r="I133" s="128"/>
      <c r="J133" s="138"/>
      <c r="K133" s="197"/>
      <c r="L133" s="197">
        <v>7</v>
      </c>
      <c r="M133" s="104"/>
      <c r="N133" s="103">
        <f t="shared" si="2"/>
        <v>4.2</v>
      </c>
      <c r="O133" s="98" t="str">
        <f t="shared" si="3"/>
        <v>Đang cập nhật điểm kiểm tra</v>
      </c>
      <c r="Q133" s="127"/>
      <c r="R133" s="128"/>
      <c r="S133" s="128"/>
      <c r="T133" s="138"/>
      <c r="U133" s="104"/>
      <c r="V133" s="105"/>
    </row>
    <row r="134" spans="1:22" ht="12.75" hidden="1">
      <c r="A134" s="2">
        <v>12</v>
      </c>
      <c r="B134" s="76" t="str">
        <f t="shared" si="4"/>
        <v>LT-1094-K14</v>
      </c>
      <c r="C134" s="76" t="str">
        <f t="shared" si="4"/>
        <v>Trần Thị</v>
      </c>
      <c r="D134" s="76" t="str">
        <f t="shared" si="4"/>
        <v>Huyền</v>
      </c>
      <c r="E134" s="76" t="str">
        <f t="shared" si="4"/>
        <v>08/12/1985</v>
      </c>
      <c r="F134" s="205" t="str">
        <f t="shared" si="4"/>
        <v>Thái Bình</v>
      </c>
      <c r="G134" s="127"/>
      <c r="H134" s="128"/>
      <c r="I134" s="128"/>
      <c r="J134" s="138"/>
      <c r="K134" s="197"/>
      <c r="L134" s="197"/>
      <c r="M134" s="104"/>
      <c r="N134" s="103">
        <f t="shared" si="2"/>
        <v>0</v>
      </c>
      <c r="O134" s="98" t="str">
        <f t="shared" si="3"/>
        <v>Đang cập nhật điểm kiểm tra</v>
      </c>
      <c r="Q134" s="127"/>
      <c r="R134" s="128"/>
      <c r="S134" s="128"/>
      <c r="T134" s="138"/>
      <c r="U134" s="104"/>
      <c r="V134" s="105"/>
    </row>
    <row r="135" spans="1:22" ht="12.75" hidden="1">
      <c r="A135" s="2">
        <v>13</v>
      </c>
      <c r="B135" s="76" t="str">
        <f t="shared" si="4"/>
        <v>LT-1095-K14</v>
      </c>
      <c r="C135" s="76" t="str">
        <f t="shared" si="4"/>
        <v>Trương Thị</v>
      </c>
      <c r="D135" s="76" t="str">
        <f t="shared" si="4"/>
        <v>Kim</v>
      </c>
      <c r="E135" s="76" t="str">
        <f t="shared" si="4"/>
        <v>23/09/1993</v>
      </c>
      <c r="F135" s="205" t="str">
        <f t="shared" si="4"/>
        <v>Quảng Nam</v>
      </c>
      <c r="G135" s="127"/>
      <c r="H135" s="128"/>
      <c r="I135" s="128"/>
      <c r="J135" s="138"/>
      <c r="K135" s="197"/>
      <c r="L135" s="197">
        <v>9</v>
      </c>
      <c r="M135" s="104"/>
      <c r="N135" s="103">
        <f t="shared" si="2"/>
        <v>5.4</v>
      </c>
      <c r="O135" s="98" t="str">
        <f t="shared" si="3"/>
        <v>Đang cập nhật điểm kiểm tra</v>
      </c>
      <c r="Q135" s="127"/>
      <c r="R135" s="128"/>
      <c r="S135" s="128"/>
      <c r="T135" s="138"/>
      <c r="U135" s="104"/>
      <c r="V135" s="105"/>
    </row>
    <row r="136" spans="1:22" ht="12.75" hidden="1">
      <c r="A136" s="2">
        <v>14</v>
      </c>
      <c r="B136" s="76" t="str">
        <f t="shared" si="4"/>
        <v>LT-1096-K14</v>
      </c>
      <c r="C136" s="76" t="str">
        <f t="shared" si="4"/>
        <v>Nguyễn Thị Phi</v>
      </c>
      <c r="D136" s="76" t="str">
        <f t="shared" si="4"/>
        <v>Loan</v>
      </c>
      <c r="E136" s="76" t="str">
        <f t="shared" si="4"/>
        <v>16/03/1991</v>
      </c>
      <c r="F136" s="205" t="str">
        <f t="shared" si="4"/>
        <v>Quảng Ngãi</v>
      </c>
      <c r="G136" s="127"/>
      <c r="H136" s="128"/>
      <c r="I136" s="128"/>
      <c r="J136" s="138"/>
      <c r="K136" s="197"/>
      <c r="L136" s="197">
        <v>9.5</v>
      </c>
      <c r="M136" s="104"/>
      <c r="N136" s="103">
        <f t="shared" si="2"/>
        <v>5.7</v>
      </c>
      <c r="O136" s="98" t="str">
        <f t="shared" si="3"/>
        <v>Đang cập nhật điểm kiểm tra</v>
      </c>
      <c r="Q136" s="127"/>
      <c r="R136" s="128"/>
      <c r="S136" s="128"/>
      <c r="T136" s="138"/>
      <c r="U136" s="104"/>
      <c r="V136" s="105"/>
    </row>
    <row r="137" spans="1:22" ht="12.75" hidden="1">
      <c r="A137" s="2">
        <v>15</v>
      </c>
      <c r="B137" s="76" t="str">
        <f t="shared" si="4"/>
        <v>LT-1097-K14</v>
      </c>
      <c r="C137" s="76" t="str">
        <f t="shared" si="4"/>
        <v>Vũ Trí</v>
      </c>
      <c r="D137" s="76" t="str">
        <f t="shared" si="4"/>
        <v>Long</v>
      </c>
      <c r="E137" s="76" t="str">
        <f t="shared" si="4"/>
        <v>22/04/1987</v>
      </c>
      <c r="F137" s="205" t="str">
        <f t="shared" si="4"/>
        <v>Bắc Giang</v>
      </c>
      <c r="G137" s="127"/>
      <c r="H137" s="128"/>
      <c r="I137" s="128"/>
      <c r="J137" s="138"/>
      <c r="K137" s="197"/>
      <c r="L137" s="197">
        <v>8</v>
      </c>
      <c r="M137" s="104"/>
      <c r="N137" s="103">
        <f t="shared" si="2"/>
        <v>4.8</v>
      </c>
      <c r="O137" s="98" t="str">
        <f t="shared" si="3"/>
        <v>Đang cập nhật điểm kiểm tra</v>
      </c>
      <c r="Q137" s="127"/>
      <c r="R137" s="128"/>
      <c r="S137" s="128"/>
      <c r="T137" s="138"/>
      <c r="U137" s="104"/>
      <c r="V137" s="105"/>
    </row>
    <row r="138" spans="1:22" ht="12.75" hidden="1">
      <c r="A138" s="2">
        <v>16</v>
      </c>
      <c r="B138" s="76" t="str">
        <f t="shared" si="4"/>
        <v>LT-1098-K14</v>
      </c>
      <c r="C138" s="76" t="str">
        <f t="shared" si="4"/>
        <v>Nguyễn Quốc</v>
      </c>
      <c r="D138" s="76" t="str">
        <f t="shared" si="4"/>
        <v>Mẫn</v>
      </c>
      <c r="E138" s="76" t="str">
        <f t="shared" si="4"/>
        <v>24/04/1992</v>
      </c>
      <c r="F138" s="205" t="str">
        <f t="shared" si="4"/>
        <v>Đồng Nai</v>
      </c>
      <c r="G138" s="127"/>
      <c r="H138" s="128"/>
      <c r="I138" s="128"/>
      <c r="J138" s="138"/>
      <c r="K138" s="197"/>
      <c r="L138" s="197">
        <v>9</v>
      </c>
      <c r="M138" s="104"/>
      <c r="N138" s="103">
        <f t="shared" si="2"/>
        <v>5.4</v>
      </c>
      <c r="O138" s="98" t="str">
        <f t="shared" si="3"/>
        <v>Đang cập nhật điểm kiểm tra</v>
      </c>
      <c r="Q138" s="127"/>
      <c r="R138" s="128"/>
      <c r="S138" s="128"/>
      <c r="T138" s="138"/>
      <c r="U138" s="104"/>
      <c r="V138" s="105"/>
    </row>
    <row r="139" spans="1:22" ht="12.75" hidden="1">
      <c r="A139" s="2">
        <v>17</v>
      </c>
      <c r="B139" s="76" t="str">
        <f t="shared" si="4"/>
        <v>LT-1099-K14</v>
      </c>
      <c r="C139" s="76" t="str">
        <f t="shared" si="4"/>
        <v>Bùi Thị Ngọc</v>
      </c>
      <c r="D139" s="76" t="str">
        <f t="shared" si="4"/>
        <v>My</v>
      </c>
      <c r="E139" s="76" t="str">
        <f t="shared" si="4"/>
        <v>29/09/1983</v>
      </c>
      <c r="F139" s="205" t="str">
        <f t="shared" si="4"/>
        <v>Quảng Ngãi</v>
      </c>
      <c r="G139" s="127"/>
      <c r="H139" s="128"/>
      <c r="I139" s="128"/>
      <c r="J139" s="138"/>
      <c r="K139" s="197"/>
      <c r="L139" s="197">
        <v>7.5</v>
      </c>
      <c r="M139" s="104"/>
      <c r="N139" s="103">
        <f t="shared" si="2"/>
        <v>4.5</v>
      </c>
      <c r="O139" s="98" t="str">
        <f t="shared" si="3"/>
        <v>Đang cập nhật điểm kiểm tra</v>
      </c>
      <c r="Q139" s="127"/>
      <c r="R139" s="128"/>
      <c r="S139" s="128"/>
      <c r="T139" s="138"/>
      <c r="U139" s="104"/>
      <c r="V139" s="105"/>
    </row>
    <row r="140" spans="1:22" ht="15.75" hidden="1">
      <c r="A140" s="2">
        <v>18</v>
      </c>
      <c r="B140" s="76" t="str">
        <f t="shared" si="4"/>
        <v>LT-1100-K14</v>
      </c>
      <c r="C140" s="76" t="str">
        <f t="shared" si="4"/>
        <v>Trần Minh</v>
      </c>
      <c r="D140" s="76" t="str">
        <f t="shared" si="4"/>
        <v>Nghĩa</v>
      </c>
      <c r="E140" s="76" t="str">
        <f t="shared" si="4"/>
        <v>08/08/1988</v>
      </c>
      <c r="F140" s="112" t="str">
        <f t="shared" si="4"/>
        <v>Đồng Nai</v>
      </c>
      <c r="G140" s="127"/>
      <c r="H140" s="128"/>
      <c r="I140" s="128"/>
      <c r="J140" s="138"/>
      <c r="K140" s="197"/>
      <c r="L140" s="197">
        <v>7.5</v>
      </c>
      <c r="M140" s="104"/>
      <c r="N140" s="103">
        <f t="shared" si="2"/>
        <v>4.5</v>
      </c>
      <c r="O140" s="98" t="str">
        <f t="shared" si="3"/>
        <v>Đang cập nhật điểm kiểm tra</v>
      </c>
      <c r="Q140" s="127"/>
      <c r="R140" s="128"/>
      <c r="S140" s="128"/>
      <c r="T140" s="138"/>
      <c r="U140" s="104"/>
      <c r="V140" s="105"/>
    </row>
    <row r="141" spans="1:22" ht="12.75" hidden="1">
      <c r="A141" s="2">
        <v>19</v>
      </c>
      <c r="B141" s="76" t="str">
        <f t="shared" si="4"/>
        <v>LT-1101-K14</v>
      </c>
      <c r="C141" s="76" t="str">
        <f t="shared" si="4"/>
        <v>Lê Thị Bích </v>
      </c>
      <c r="D141" s="76" t="str">
        <f t="shared" si="4"/>
        <v>Nguyên</v>
      </c>
      <c r="E141" s="76" t="str">
        <f t="shared" si="4"/>
        <v>01/09/1988</v>
      </c>
      <c r="F141" s="205" t="str">
        <f t="shared" si="4"/>
        <v>Bình Định</v>
      </c>
      <c r="G141" s="127"/>
      <c r="H141" s="128"/>
      <c r="I141" s="128"/>
      <c r="J141" s="138"/>
      <c r="K141" s="197"/>
      <c r="L141" s="197">
        <v>8.5</v>
      </c>
      <c r="M141" s="104"/>
      <c r="N141" s="103">
        <f t="shared" si="2"/>
        <v>5.1</v>
      </c>
      <c r="O141" s="98" t="str">
        <f t="shared" si="3"/>
        <v>Đang cập nhật điểm kiểm tra</v>
      </c>
      <c r="Q141" s="127"/>
      <c r="R141" s="128"/>
      <c r="S141" s="128"/>
      <c r="T141" s="138"/>
      <c r="U141" s="104"/>
      <c r="V141" s="105"/>
    </row>
    <row r="142" spans="1:22" ht="12.75" hidden="1">
      <c r="A142" s="2">
        <v>20</v>
      </c>
      <c r="B142" s="76" t="str">
        <f t="shared" si="4"/>
        <v>LT-1102-K14</v>
      </c>
      <c r="C142" s="76" t="str">
        <f t="shared" si="4"/>
        <v>Nguyễn Thị Tú</v>
      </c>
      <c r="D142" s="76" t="str">
        <f t="shared" si="4"/>
        <v>Nguyên</v>
      </c>
      <c r="E142" s="76" t="str">
        <f t="shared" si="4"/>
        <v>11/11/1983</v>
      </c>
      <c r="F142" s="205" t="str">
        <f t="shared" si="4"/>
        <v>Đồng Nai</v>
      </c>
      <c r="G142" s="127"/>
      <c r="H142" s="128"/>
      <c r="I142" s="128"/>
      <c r="J142" s="138"/>
      <c r="K142" s="197"/>
      <c r="L142" s="197">
        <v>8.5</v>
      </c>
      <c r="M142" s="104"/>
      <c r="N142" s="103">
        <f t="shared" si="2"/>
        <v>5.1</v>
      </c>
      <c r="O142" s="98" t="str">
        <f t="shared" si="3"/>
        <v>Đang cập nhật điểm kiểm tra</v>
      </c>
      <c r="Q142" s="127"/>
      <c r="R142" s="128"/>
      <c r="S142" s="128"/>
      <c r="T142" s="138"/>
      <c r="U142" s="104"/>
      <c r="V142" s="105"/>
    </row>
    <row r="143" spans="1:22" ht="12.75" hidden="1">
      <c r="A143" s="2">
        <v>21</v>
      </c>
      <c r="B143" s="76" t="str">
        <f aca="true" t="shared" si="5" ref="B143:F152">B90</f>
        <v>LT-1103-K14</v>
      </c>
      <c r="C143" s="76" t="str">
        <f t="shared" si="5"/>
        <v>Nguyễn Thị Hoài</v>
      </c>
      <c r="D143" s="76" t="str">
        <f t="shared" si="5"/>
        <v>Nhơn</v>
      </c>
      <c r="E143" s="76" t="str">
        <f t="shared" si="5"/>
        <v>07/02/1983</v>
      </c>
      <c r="F143" s="205" t="str">
        <f t="shared" si="5"/>
        <v>Đồng Nai</v>
      </c>
      <c r="G143" s="139"/>
      <c r="H143" s="128"/>
      <c r="I143" s="128"/>
      <c r="J143" s="138"/>
      <c r="K143" s="197"/>
      <c r="L143" s="198">
        <v>9</v>
      </c>
      <c r="M143" s="104"/>
      <c r="N143" s="103">
        <f t="shared" si="2"/>
        <v>5.4</v>
      </c>
      <c r="O143" s="98" t="str">
        <f t="shared" si="3"/>
        <v>Đang cập nhật điểm kiểm tra</v>
      </c>
      <c r="Q143" s="139"/>
      <c r="R143" s="128"/>
      <c r="S143" s="128"/>
      <c r="T143" s="138"/>
      <c r="U143" s="104"/>
      <c r="V143" s="105"/>
    </row>
    <row r="144" spans="1:22" ht="12.75" hidden="1">
      <c r="A144" s="2">
        <v>22</v>
      </c>
      <c r="B144" s="76" t="str">
        <f t="shared" si="5"/>
        <v>LT-1104-K14</v>
      </c>
      <c r="C144" s="76" t="str">
        <f t="shared" si="5"/>
        <v>Trần Mậu</v>
      </c>
      <c r="D144" s="76" t="str">
        <f t="shared" si="5"/>
        <v>Phương</v>
      </c>
      <c r="E144" s="76" t="str">
        <f t="shared" si="5"/>
        <v>02/09/1981</v>
      </c>
      <c r="F144" s="205" t="str">
        <f t="shared" si="5"/>
        <v>Nghệ An</v>
      </c>
      <c r="G144" s="129"/>
      <c r="H144" s="130"/>
      <c r="I144" s="130"/>
      <c r="J144" s="140"/>
      <c r="K144" s="198"/>
      <c r="L144" s="206">
        <v>9</v>
      </c>
      <c r="M144" s="104"/>
      <c r="N144" s="103">
        <f t="shared" si="2"/>
        <v>5.4</v>
      </c>
      <c r="O144" s="98" t="str">
        <f t="shared" si="3"/>
        <v>Đang cập nhật điểm kiểm tra</v>
      </c>
      <c r="Q144" s="129"/>
      <c r="R144" s="130"/>
      <c r="S144" s="130"/>
      <c r="T144" s="140"/>
      <c r="U144" s="104"/>
      <c r="V144" s="105"/>
    </row>
    <row r="145" spans="1:22" ht="12.75" hidden="1">
      <c r="A145" s="2">
        <v>23</v>
      </c>
      <c r="B145" s="76" t="str">
        <f t="shared" si="5"/>
        <v>LT-1105-K14</v>
      </c>
      <c r="C145" s="76" t="str">
        <f t="shared" si="5"/>
        <v>Lê Thị</v>
      </c>
      <c r="D145" s="76" t="str">
        <f t="shared" si="5"/>
        <v>Phương</v>
      </c>
      <c r="E145" s="76" t="str">
        <f t="shared" si="5"/>
        <v>17/08/1986</v>
      </c>
      <c r="F145" s="205" t="str">
        <f t="shared" si="5"/>
        <v>Hà Tĩnh</v>
      </c>
      <c r="G145" s="139"/>
      <c r="H145" s="128"/>
      <c r="I145" s="128"/>
      <c r="J145" s="138"/>
      <c r="K145" s="198"/>
      <c r="L145" s="198">
        <v>9</v>
      </c>
      <c r="M145" s="104"/>
      <c r="N145" s="103">
        <f t="shared" si="2"/>
        <v>5.4</v>
      </c>
      <c r="O145" s="98" t="str">
        <f t="shared" si="3"/>
        <v>Đang cập nhật điểm kiểm tra</v>
      </c>
      <c r="Q145" s="129"/>
      <c r="R145" s="130"/>
      <c r="S145" s="130"/>
      <c r="T145" s="140"/>
      <c r="U145" s="104"/>
      <c r="V145" s="105"/>
    </row>
    <row r="146" spans="1:22" ht="12.75" hidden="1">
      <c r="A146" s="2">
        <v>24</v>
      </c>
      <c r="B146" s="76" t="str">
        <f t="shared" si="5"/>
        <v>LT-1106-K14</v>
      </c>
      <c r="C146" s="76" t="str">
        <f t="shared" si="5"/>
        <v>Hồ Trịnh Yến</v>
      </c>
      <c r="D146" s="76" t="str">
        <f t="shared" si="5"/>
        <v>Quy</v>
      </c>
      <c r="E146" s="76" t="str">
        <f t="shared" si="5"/>
        <v>26/06/1986</v>
      </c>
      <c r="F146" s="205" t="str">
        <f t="shared" si="5"/>
        <v>Quảng Ngãi</v>
      </c>
      <c r="G146" s="129"/>
      <c r="H146" s="130"/>
      <c r="I146" s="130"/>
      <c r="J146" s="140"/>
      <c r="K146" s="198"/>
      <c r="L146" s="198">
        <v>8</v>
      </c>
      <c r="M146" s="104"/>
      <c r="N146" s="103">
        <f t="shared" si="2"/>
        <v>4.8</v>
      </c>
      <c r="O146" s="98" t="str">
        <f t="shared" si="3"/>
        <v>Đang cập nhật điểm kiểm tra</v>
      </c>
      <c r="Q146" s="129"/>
      <c r="R146" s="130"/>
      <c r="S146" s="130"/>
      <c r="T146" s="140"/>
      <c r="U146" s="104"/>
      <c r="V146" s="105"/>
    </row>
    <row r="147" spans="1:22" ht="12.75" hidden="1">
      <c r="A147" s="2">
        <v>25</v>
      </c>
      <c r="B147" s="76" t="str">
        <f t="shared" si="5"/>
        <v>LT-1107-K14</v>
      </c>
      <c r="C147" s="76" t="str">
        <f t="shared" si="5"/>
        <v>Nguyễn Thị Bích</v>
      </c>
      <c r="D147" s="76" t="str">
        <f t="shared" si="5"/>
        <v>Quý</v>
      </c>
      <c r="E147" s="76" t="str">
        <f t="shared" si="5"/>
        <v>08/06/1981</v>
      </c>
      <c r="F147" s="205" t="str">
        <f t="shared" si="5"/>
        <v>Bắc Giang</v>
      </c>
      <c r="G147" s="129"/>
      <c r="H147" s="131"/>
      <c r="I147" s="131"/>
      <c r="J147" s="129"/>
      <c r="K147" s="198"/>
      <c r="L147" s="198"/>
      <c r="M147" s="104"/>
      <c r="N147" s="103">
        <f t="shared" si="2"/>
        <v>0</v>
      </c>
      <c r="O147" s="98" t="str">
        <f t="shared" si="3"/>
        <v>Đang cập nhật điểm kiểm tra</v>
      </c>
      <c r="Q147" s="129"/>
      <c r="R147" s="131"/>
      <c r="S147" s="131"/>
      <c r="T147" s="129"/>
      <c r="U147" s="104"/>
      <c r="V147" s="105"/>
    </row>
    <row r="148" spans="1:22" ht="12.75" hidden="1">
      <c r="A148" s="2">
        <v>26</v>
      </c>
      <c r="B148" s="76" t="str">
        <f t="shared" si="5"/>
        <v>LT-1108-K14</v>
      </c>
      <c r="C148" s="76" t="str">
        <f t="shared" si="5"/>
        <v>Lê Hạnh</v>
      </c>
      <c r="D148" s="76" t="str">
        <f t="shared" si="5"/>
        <v>Sinh</v>
      </c>
      <c r="E148" s="76" t="str">
        <f t="shared" si="5"/>
        <v>09/12/1984</v>
      </c>
      <c r="F148" s="205" t="str">
        <f t="shared" si="5"/>
        <v>Thanh Hoá</v>
      </c>
      <c r="G148" s="129"/>
      <c r="H148" s="131"/>
      <c r="I148" s="131"/>
      <c r="J148" s="129"/>
      <c r="K148" s="198"/>
      <c r="L148" s="198">
        <v>9</v>
      </c>
      <c r="M148" s="104"/>
      <c r="N148" s="103">
        <f t="shared" si="2"/>
        <v>5.4</v>
      </c>
      <c r="O148" s="98" t="str">
        <f t="shared" si="3"/>
        <v>Đang cập nhật điểm kiểm tra</v>
      </c>
      <c r="Q148" s="129"/>
      <c r="R148" s="131"/>
      <c r="S148" s="131"/>
      <c r="T148" s="129"/>
      <c r="U148" s="104"/>
      <c r="V148" s="105"/>
    </row>
    <row r="149" spans="1:22" ht="12.75" hidden="1">
      <c r="A149" s="2">
        <v>27</v>
      </c>
      <c r="B149" s="76" t="str">
        <f t="shared" si="5"/>
        <v>LT-1109-K14</v>
      </c>
      <c r="C149" s="76" t="str">
        <f t="shared" si="5"/>
        <v>Đỗ Văn</v>
      </c>
      <c r="D149" s="76" t="str">
        <f t="shared" si="5"/>
        <v>Tam</v>
      </c>
      <c r="E149" s="76" t="str">
        <f t="shared" si="5"/>
        <v>21/12/1986</v>
      </c>
      <c r="F149" s="205" t="str">
        <f t="shared" si="5"/>
        <v>Ninh Bình</v>
      </c>
      <c r="G149" s="129"/>
      <c r="H149" s="131"/>
      <c r="I149" s="131"/>
      <c r="J149" s="129"/>
      <c r="K149" s="198"/>
      <c r="L149" s="198">
        <v>7</v>
      </c>
      <c r="M149" s="104"/>
      <c r="N149" s="103">
        <f t="shared" si="2"/>
        <v>4.2</v>
      </c>
      <c r="O149" s="98" t="str">
        <f t="shared" si="3"/>
        <v>Đang cập nhật điểm kiểm tra</v>
      </c>
      <c r="Q149" s="129"/>
      <c r="R149" s="131"/>
      <c r="S149" s="131"/>
      <c r="T149" s="129"/>
      <c r="U149" s="104"/>
      <c r="V149" s="105"/>
    </row>
    <row r="150" spans="1:22" ht="12.75" hidden="1">
      <c r="A150" s="2">
        <v>28</v>
      </c>
      <c r="B150" s="76" t="str">
        <f t="shared" si="5"/>
        <v>LT-1110-K14</v>
      </c>
      <c r="C150" s="76" t="str">
        <f t="shared" si="5"/>
        <v>Huỳnh Thị</v>
      </c>
      <c r="D150" s="76" t="str">
        <f t="shared" si="5"/>
        <v>Thảo</v>
      </c>
      <c r="E150" s="76" t="str">
        <f t="shared" si="5"/>
        <v>15/12/1990</v>
      </c>
      <c r="F150" s="205" t="str">
        <f t="shared" si="5"/>
        <v>Phú Yên</v>
      </c>
      <c r="G150" s="129"/>
      <c r="H150" s="131"/>
      <c r="I150" s="131"/>
      <c r="J150" s="129"/>
      <c r="K150" s="198"/>
      <c r="L150" s="198">
        <v>7</v>
      </c>
      <c r="M150" s="104"/>
      <c r="N150" s="103">
        <f t="shared" si="2"/>
        <v>4.2</v>
      </c>
      <c r="O150" s="98" t="str">
        <f t="shared" si="3"/>
        <v>Đang cập nhật điểm kiểm tra</v>
      </c>
      <c r="Q150" s="134"/>
      <c r="R150" s="135"/>
      <c r="S150" s="135"/>
      <c r="T150" s="134"/>
      <c r="U150" s="104"/>
      <c r="V150" s="105"/>
    </row>
    <row r="151" spans="1:22" ht="12.75" hidden="1">
      <c r="A151" s="2">
        <v>29</v>
      </c>
      <c r="B151" s="76" t="str">
        <f t="shared" si="5"/>
        <v>LT-1111-K14</v>
      </c>
      <c r="C151" s="76" t="str">
        <f t="shared" si="5"/>
        <v>Vũ Thị</v>
      </c>
      <c r="D151" s="76" t="str">
        <f t="shared" si="5"/>
        <v>Thúy</v>
      </c>
      <c r="E151" s="76" t="str">
        <f t="shared" si="5"/>
        <v>10/05/1983</v>
      </c>
      <c r="F151" s="205" t="str">
        <f t="shared" si="5"/>
        <v>Nghệ An</v>
      </c>
      <c r="G151" s="129"/>
      <c r="H151" s="131"/>
      <c r="I151" s="131"/>
      <c r="J151" s="129"/>
      <c r="K151" s="198"/>
      <c r="L151" s="198"/>
      <c r="M151" s="104"/>
      <c r="N151" s="103">
        <f t="shared" si="2"/>
        <v>0</v>
      </c>
      <c r="O151" s="98" t="str">
        <f t="shared" si="3"/>
        <v>Đang cập nhật điểm kiểm tra</v>
      </c>
      <c r="Q151" s="171"/>
      <c r="R151" s="171"/>
      <c r="S151" s="171"/>
      <c r="T151" s="171"/>
      <c r="U151" s="104"/>
      <c r="V151" s="105"/>
    </row>
    <row r="152" spans="1:22" ht="12.75" hidden="1">
      <c r="A152" s="2">
        <v>30</v>
      </c>
      <c r="B152" s="76" t="str">
        <f t="shared" si="5"/>
        <v>LT-1112-K14</v>
      </c>
      <c r="C152" s="76" t="str">
        <f t="shared" si="5"/>
        <v>Cù Thị</v>
      </c>
      <c r="D152" s="76" t="str">
        <f t="shared" si="5"/>
        <v>Thủy</v>
      </c>
      <c r="E152" s="76" t="str">
        <f t="shared" si="5"/>
        <v>01/02/1988</v>
      </c>
      <c r="F152" s="205" t="str">
        <f t="shared" si="5"/>
        <v>Thanh Hoá</v>
      </c>
      <c r="G152" s="129"/>
      <c r="H152" s="131"/>
      <c r="I152" s="131"/>
      <c r="J152" s="129"/>
      <c r="K152" s="198"/>
      <c r="L152" s="198">
        <v>7</v>
      </c>
      <c r="M152" s="104"/>
      <c r="N152" s="103">
        <f t="shared" si="2"/>
        <v>4.2</v>
      </c>
      <c r="O152" s="98" t="str">
        <f t="shared" si="3"/>
        <v>Đang cập nhật điểm kiểm tra</v>
      </c>
      <c r="Q152" s="172"/>
      <c r="R152" s="173"/>
      <c r="S152" s="173"/>
      <c r="T152" s="172"/>
      <c r="U152" s="104"/>
      <c r="V152" s="105"/>
    </row>
    <row r="153" spans="1:22" ht="12.75" hidden="1">
      <c r="A153" s="2">
        <v>31</v>
      </c>
      <c r="B153" s="76" t="str">
        <f aca="true" t="shared" si="6" ref="B153:F162">B100</f>
        <v>LT-1113-K14</v>
      </c>
      <c r="C153" s="76" t="str">
        <f t="shared" si="6"/>
        <v>Hà Phạm Kiều</v>
      </c>
      <c r="D153" s="76" t="str">
        <f t="shared" si="6"/>
        <v>Trang</v>
      </c>
      <c r="E153" s="76" t="str">
        <f t="shared" si="6"/>
        <v>16/09/1987</v>
      </c>
      <c r="F153" s="205" t="str">
        <f t="shared" si="6"/>
        <v>Bình Định</v>
      </c>
      <c r="G153" s="129"/>
      <c r="H153" s="130"/>
      <c r="I153" s="130"/>
      <c r="J153" s="140"/>
      <c r="K153" s="198"/>
      <c r="L153" s="198">
        <v>7</v>
      </c>
      <c r="M153" s="104"/>
      <c r="N153" s="103">
        <f t="shared" si="2"/>
        <v>4.2</v>
      </c>
      <c r="O153" s="98" t="str">
        <f t="shared" si="3"/>
        <v>Đang cập nhật điểm kiểm tra</v>
      </c>
      <c r="Q153" s="129"/>
      <c r="R153" s="130"/>
      <c r="S153" s="130"/>
      <c r="T153" s="140"/>
      <c r="U153" s="104"/>
      <c r="V153" s="105"/>
    </row>
    <row r="154" spans="1:22" ht="12.75" hidden="1">
      <c r="A154" s="2">
        <v>32</v>
      </c>
      <c r="B154" s="76" t="str">
        <f t="shared" si="6"/>
        <v>LT-1114-K14</v>
      </c>
      <c r="C154" s="76" t="str">
        <f t="shared" si="6"/>
        <v>Phạm Nguyễn Đình</v>
      </c>
      <c r="D154" s="76" t="str">
        <f t="shared" si="6"/>
        <v>Triều</v>
      </c>
      <c r="E154" s="76" t="str">
        <f t="shared" si="6"/>
        <v>20/11/1987</v>
      </c>
      <c r="F154" s="205" t="str">
        <f t="shared" si="6"/>
        <v>Quảng Ngãi</v>
      </c>
      <c r="G154" s="129"/>
      <c r="H154" s="130"/>
      <c r="I154" s="130"/>
      <c r="J154" s="140"/>
      <c r="K154" s="198"/>
      <c r="L154" s="198">
        <v>6.5</v>
      </c>
      <c r="M154" s="104"/>
      <c r="N154" s="103">
        <f t="shared" si="2"/>
        <v>3.9</v>
      </c>
      <c r="O154" s="98" t="str">
        <f t="shared" si="3"/>
        <v>Đang cập nhật điểm kiểm tra</v>
      </c>
      <c r="Q154" s="129"/>
      <c r="R154" s="130"/>
      <c r="S154" s="130"/>
      <c r="T154" s="140"/>
      <c r="U154" s="104"/>
      <c r="V154" s="105"/>
    </row>
    <row r="155" spans="1:22" ht="12.75" hidden="1">
      <c r="A155" s="2">
        <v>33</v>
      </c>
      <c r="B155" s="76" t="str">
        <f t="shared" si="6"/>
        <v>LT-1115-K14</v>
      </c>
      <c r="C155" s="76" t="str">
        <f t="shared" si="6"/>
        <v>Phan Thị</v>
      </c>
      <c r="D155" s="76" t="str">
        <f t="shared" si="6"/>
        <v>Tùng</v>
      </c>
      <c r="E155" s="76" t="str">
        <f t="shared" si="6"/>
        <v>10/08/1978</v>
      </c>
      <c r="F155" s="205" t="str">
        <f t="shared" si="6"/>
        <v>Nghệ An</v>
      </c>
      <c r="G155" s="129"/>
      <c r="H155" s="130"/>
      <c r="I155" s="130"/>
      <c r="J155" s="140"/>
      <c r="K155" s="198"/>
      <c r="L155" s="198">
        <v>9</v>
      </c>
      <c r="M155" s="104"/>
      <c r="N155" s="103">
        <f t="shared" si="2"/>
        <v>5.4</v>
      </c>
      <c r="O155" s="98" t="str">
        <f t="shared" si="3"/>
        <v>Đang cập nhật điểm kiểm tra</v>
      </c>
      <c r="Q155" s="129"/>
      <c r="R155" s="130"/>
      <c r="S155" s="130"/>
      <c r="T155" s="140"/>
      <c r="U155" s="104"/>
      <c r="V155" s="105"/>
    </row>
    <row r="156" spans="1:22" ht="12.75" hidden="1">
      <c r="A156" s="2">
        <v>34</v>
      </c>
      <c r="B156" s="76" t="str">
        <f t="shared" si="6"/>
        <v>LT-1116-K14</v>
      </c>
      <c r="C156" s="76" t="str">
        <f t="shared" si="6"/>
        <v>Nguyễn Văn</v>
      </c>
      <c r="D156" s="76" t="str">
        <f t="shared" si="6"/>
        <v>Tưởng</v>
      </c>
      <c r="E156" s="76" t="str">
        <f t="shared" si="6"/>
        <v>28/02/1987</v>
      </c>
      <c r="F156" s="205" t="str">
        <f t="shared" si="6"/>
        <v>Bình Định</v>
      </c>
      <c r="G156" s="129"/>
      <c r="H156" s="131"/>
      <c r="I156" s="131"/>
      <c r="J156" s="129"/>
      <c r="K156" s="198"/>
      <c r="L156" s="198">
        <v>7</v>
      </c>
      <c r="M156" s="104"/>
      <c r="N156" s="103">
        <f t="shared" si="2"/>
        <v>4.2</v>
      </c>
      <c r="O156" s="98" t="str">
        <f t="shared" si="3"/>
        <v>Đang cập nhật điểm kiểm tra</v>
      </c>
      <c r="Q156" s="129"/>
      <c r="R156" s="131"/>
      <c r="S156" s="131"/>
      <c r="T156" s="129"/>
      <c r="U156" s="104"/>
      <c r="V156" s="105"/>
    </row>
    <row r="157" spans="1:22" ht="12.75" hidden="1">
      <c r="A157" s="2">
        <v>35</v>
      </c>
      <c r="B157" s="76" t="str">
        <f t="shared" si="6"/>
        <v>LT-1117-K14</v>
      </c>
      <c r="C157" s="76" t="str">
        <f t="shared" si="6"/>
        <v>Trần Thi Hải</v>
      </c>
      <c r="D157" s="76" t="str">
        <f t="shared" si="6"/>
        <v>Vân</v>
      </c>
      <c r="E157" s="76" t="str">
        <f t="shared" si="6"/>
        <v>15/07/1983</v>
      </c>
      <c r="F157" s="205" t="str">
        <f t="shared" si="6"/>
        <v>Thái Bình</v>
      </c>
      <c r="G157" s="129"/>
      <c r="H157" s="131"/>
      <c r="I157" s="131"/>
      <c r="J157" s="129"/>
      <c r="K157" s="198"/>
      <c r="L157" s="198">
        <v>9</v>
      </c>
      <c r="M157" s="104"/>
      <c r="N157" s="103">
        <f t="shared" si="2"/>
        <v>5.4</v>
      </c>
      <c r="O157" s="98" t="str">
        <f t="shared" si="3"/>
        <v>Đang cập nhật điểm kiểm tra</v>
      </c>
      <c r="Q157" s="129"/>
      <c r="R157" s="131"/>
      <c r="S157" s="131"/>
      <c r="T157" s="129"/>
      <c r="U157" s="104"/>
      <c r="V157" s="105"/>
    </row>
    <row r="158" spans="1:22" ht="12.75" hidden="1">
      <c r="A158" s="2">
        <v>36</v>
      </c>
      <c r="B158" s="76" t="str">
        <f t="shared" si="6"/>
        <v>LT-1118-K14</v>
      </c>
      <c r="C158" s="76" t="str">
        <f t="shared" si="6"/>
        <v>Trần Biên</v>
      </c>
      <c r="D158" s="76" t="str">
        <f t="shared" si="6"/>
        <v>Cương</v>
      </c>
      <c r="E158" s="76">
        <f t="shared" si="6"/>
        <v>30470</v>
      </c>
      <c r="F158" s="205" t="str">
        <f t="shared" si="6"/>
        <v>Hà Giang</v>
      </c>
      <c r="G158" s="129"/>
      <c r="H158" s="131"/>
      <c r="I158" s="131"/>
      <c r="J158" s="129"/>
      <c r="K158" s="198"/>
      <c r="L158" s="198">
        <v>7</v>
      </c>
      <c r="M158" s="104"/>
      <c r="N158" s="103">
        <f t="shared" si="2"/>
        <v>4.2</v>
      </c>
      <c r="O158" s="98" t="str">
        <f t="shared" si="3"/>
        <v>Đang cập nhật điểm kiểm tra</v>
      </c>
      <c r="Q158" s="129"/>
      <c r="R158" s="131"/>
      <c r="S158" s="131"/>
      <c r="T158" s="129"/>
      <c r="U158" s="104"/>
      <c r="V158" s="105"/>
    </row>
    <row r="159" spans="1:22" ht="12.75" hidden="1">
      <c r="A159" s="2">
        <v>37</v>
      </c>
      <c r="B159" s="76" t="str">
        <f t="shared" si="6"/>
        <v>LT-1119-K14</v>
      </c>
      <c r="C159" s="76" t="str">
        <f t="shared" si="6"/>
        <v>Huỳnh Thị Tiền</v>
      </c>
      <c r="D159" s="76" t="str">
        <f t="shared" si="6"/>
        <v>Dung</v>
      </c>
      <c r="E159" s="76">
        <f t="shared" si="6"/>
        <v>32801</v>
      </c>
      <c r="F159" s="205" t="str">
        <f t="shared" si="6"/>
        <v>BRVT</v>
      </c>
      <c r="G159" s="129"/>
      <c r="H159" s="131"/>
      <c r="I159" s="131"/>
      <c r="J159" s="129"/>
      <c r="K159" s="198"/>
      <c r="L159" s="198">
        <v>7</v>
      </c>
      <c r="M159" s="104"/>
      <c r="N159" s="103">
        <f t="shared" si="2"/>
        <v>4.2</v>
      </c>
      <c r="O159" s="98" t="str">
        <f t="shared" si="3"/>
        <v>Đang cập nhật điểm kiểm tra</v>
      </c>
      <c r="Q159" s="129"/>
      <c r="R159" s="131"/>
      <c r="S159" s="131"/>
      <c r="T159" s="129"/>
      <c r="U159" s="104"/>
      <c r="V159" s="105"/>
    </row>
    <row r="160" spans="1:22" ht="12.75" hidden="1">
      <c r="A160" s="2">
        <v>38</v>
      </c>
      <c r="B160" s="76" t="str">
        <f t="shared" si="6"/>
        <v>LT-1120-K14</v>
      </c>
      <c r="C160" s="76" t="str">
        <f t="shared" si="6"/>
        <v>Trần Thị Thanh</v>
      </c>
      <c r="D160" s="76" t="str">
        <f t="shared" si="6"/>
        <v>Nga</v>
      </c>
      <c r="E160" s="76">
        <f t="shared" si="6"/>
        <v>33441</v>
      </c>
      <c r="F160" s="205" t="str">
        <f t="shared" si="6"/>
        <v>Hòa Thành</v>
      </c>
      <c r="G160" s="129"/>
      <c r="H160" s="131"/>
      <c r="I160" s="131"/>
      <c r="J160" s="129"/>
      <c r="K160" s="198"/>
      <c r="L160" s="198">
        <v>7</v>
      </c>
      <c r="M160" s="104"/>
      <c r="N160" s="103">
        <f t="shared" si="2"/>
        <v>4.2</v>
      </c>
      <c r="O160" s="98" t="str">
        <f t="shared" si="3"/>
        <v>Đang cập nhật điểm kiểm tra</v>
      </c>
      <c r="Q160" s="129"/>
      <c r="R160" s="131"/>
      <c r="S160" s="131"/>
      <c r="T160" s="129"/>
      <c r="U160" s="104"/>
      <c r="V160" s="105"/>
    </row>
    <row r="161" spans="1:22" ht="12.75" hidden="1">
      <c r="A161" s="2">
        <v>39</v>
      </c>
      <c r="B161" s="76" t="str">
        <f t="shared" si="6"/>
        <v>LT-1121-K14</v>
      </c>
      <c r="C161" s="76" t="str">
        <f t="shared" si="6"/>
        <v>Võ Thị Thu</v>
      </c>
      <c r="D161" s="76" t="str">
        <f t="shared" si="6"/>
        <v>Ngà</v>
      </c>
      <c r="E161" s="76">
        <f t="shared" si="6"/>
        <v>32038</v>
      </c>
      <c r="F161" s="205" t="str">
        <f t="shared" si="6"/>
        <v>Lâm Đồng</v>
      </c>
      <c r="G161" s="129"/>
      <c r="H161" s="131"/>
      <c r="I161" s="131"/>
      <c r="J161" s="129"/>
      <c r="K161" s="198"/>
      <c r="L161" s="198">
        <v>7</v>
      </c>
      <c r="M161" s="104"/>
      <c r="N161" s="103">
        <f t="shared" si="2"/>
        <v>4.2</v>
      </c>
      <c r="O161" s="98" t="str">
        <f t="shared" si="3"/>
        <v>Đang cập nhật điểm kiểm tra</v>
      </c>
      <c r="Q161" s="129"/>
      <c r="R161" s="131"/>
      <c r="S161" s="131"/>
      <c r="T161" s="129"/>
      <c r="U161" s="104"/>
      <c r="V161" s="105"/>
    </row>
    <row r="162" spans="1:22" ht="12.75" hidden="1">
      <c r="A162" s="2">
        <v>40</v>
      </c>
      <c r="B162" s="76" t="str">
        <f t="shared" si="6"/>
        <v>LT-1123-K14</v>
      </c>
      <c r="C162" s="76" t="str">
        <f t="shared" si="6"/>
        <v>Pham Thị Ngọc</v>
      </c>
      <c r="D162" s="76" t="str">
        <f t="shared" si="6"/>
        <v>Thúy</v>
      </c>
      <c r="E162" s="76" t="str">
        <f t="shared" si="6"/>
        <v>17/03/1995</v>
      </c>
      <c r="F162" s="205" t="str">
        <f t="shared" si="6"/>
        <v>BRVT</v>
      </c>
      <c r="G162" s="132"/>
      <c r="H162" s="133"/>
      <c r="I162" s="133"/>
      <c r="J162" s="132"/>
      <c r="K162" s="132"/>
      <c r="L162" s="204">
        <v>6.5</v>
      </c>
      <c r="M162" s="104"/>
      <c r="N162" s="103">
        <f t="shared" si="2"/>
        <v>3.9</v>
      </c>
      <c r="O162" s="98" t="str">
        <f t="shared" si="3"/>
        <v>Đang cập nhật điểm kiểm tra</v>
      </c>
      <c r="Q162" s="132"/>
      <c r="R162" s="133"/>
      <c r="S162" s="133"/>
      <c r="T162" s="132"/>
      <c r="U162" s="104"/>
      <c r="V162" s="105"/>
    </row>
    <row r="163" spans="1:22" ht="12.75" hidden="1">
      <c r="A163" s="2">
        <v>41</v>
      </c>
      <c r="B163" s="76" t="str">
        <f aca="true" t="shared" si="7" ref="B163:F168">B110</f>
        <v>LT-1122-K14</v>
      </c>
      <c r="C163" s="76" t="str">
        <f t="shared" si="7"/>
        <v>Trần Anh</v>
      </c>
      <c r="D163" s="76" t="str">
        <f t="shared" si="7"/>
        <v>Việt</v>
      </c>
      <c r="E163" s="76">
        <f t="shared" si="7"/>
        <v>29967</v>
      </c>
      <c r="F163" s="205" t="str">
        <f t="shared" si="7"/>
        <v>Nghệ Tĩnh</v>
      </c>
      <c r="G163" s="134"/>
      <c r="H163" s="135"/>
      <c r="I163" s="135"/>
      <c r="J163" s="134"/>
      <c r="K163" s="199"/>
      <c r="L163" s="199">
        <v>7</v>
      </c>
      <c r="M163" s="104"/>
      <c r="N163" s="103">
        <f t="shared" si="2"/>
        <v>4.2</v>
      </c>
      <c r="O163" s="98" t="str">
        <f t="shared" si="3"/>
        <v>Đang cập nhật điểm kiểm tra</v>
      </c>
      <c r="Q163" s="134"/>
      <c r="R163" s="135"/>
      <c r="S163" s="135"/>
      <c r="T163" s="134"/>
      <c r="U163" s="104"/>
      <c r="V163" s="105"/>
    </row>
    <row r="164" spans="1:22" ht="12.75" hidden="1">
      <c r="A164" s="2">
        <v>42</v>
      </c>
      <c r="B164" s="76" t="str">
        <f t="shared" si="7"/>
        <v>LT-1124-K14</v>
      </c>
      <c r="C164" s="76" t="str">
        <f t="shared" si="7"/>
        <v>Đặng Thị</v>
      </c>
      <c r="D164" s="76" t="str">
        <f t="shared" si="7"/>
        <v>Thuận</v>
      </c>
      <c r="E164" s="76" t="str">
        <f t="shared" si="7"/>
        <v>07/09/1991</v>
      </c>
      <c r="F164" s="205" t="str">
        <f t="shared" si="7"/>
        <v>BRVT</v>
      </c>
      <c r="G164" s="132"/>
      <c r="H164" s="133"/>
      <c r="I164" s="133"/>
      <c r="J164" s="132"/>
      <c r="K164" s="132"/>
      <c r="L164" s="204">
        <v>6</v>
      </c>
      <c r="M164" s="104"/>
      <c r="N164" s="103">
        <f t="shared" si="2"/>
        <v>3.6</v>
      </c>
      <c r="O164" s="98" t="str">
        <f t="shared" si="3"/>
        <v>Đang cập nhật điểm kiểm tra</v>
      </c>
      <c r="Q164" s="132"/>
      <c r="R164" s="133"/>
      <c r="S164" s="133"/>
      <c r="T164" s="132"/>
      <c r="U164" s="104"/>
      <c r="V164" s="105"/>
    </row>
    <row r="165" spans="1:22" ht="12.75" hidden="1">
      <c r="A165" s="2">
        <v>43</v>
      </c>
      <c r="B165" s="76" t="str">
        <f t="shared" si="7"/>
        <v>LT-1125-K14</v>
      </c>
      <c r="C165" s="76" t="str">
        <f t="shared" si="7"/>
        <v>Nguyễn Lê Mỹ</v>
      </c>
      <c r="D165" s="76" t="str">
        <f t="shared" si="7"/>
        <v>Duy</v>
      </c>
      <c r="E165" s="76" t="str">
        <f t="shared" si="7"/>
        <v>04/12/1978</v>
      </c>
      <c r="F165" s="205" t="str">
        <f t="shared" si="7"/>
        <v>Bến Tre</v>
      </c>
      <c r="G165" s="134"/>
      <c r="H165" s="135"/>
      <c r="I165" s="135"/>
      <c r="J165" s="134"/>
      <c r="K165" s="199"/>
      <c r="L165" s="199">
        <v>9</v>
      </c>
      <c r="M165" s="104"/>
      <c r="N165" s="103">
        <f t="shared" si="2"/>
        <v>5.4</v>
      </c>
      <c r="O165" s="98" t="str">
        <f t="shared" si="3"/>
        <v>Đang cập nhật điểm kiểm tra</v>
      </c>
      <c r="Q165" s="134"/>
      <c r="R165" s="135"/>
      <c r="S165" s="135"/>
      <c r="T165" s="134"/>
      <c r="U165" s="104"/>
      <c r="V165" s="105"/>
    </row>
    <row r="166" spans="1:22" ht="12.75" hidden="1">
      <c r="A166" s="2">
        <v>44</v>
      </c>
      <c r="B166" s="76" t="str">
        <f t="shared" si="7"/>
        <v>LT-1126-K14</v>
      </c>
      <c r="C166" s="76" t="str">
        <f t="shared" si="7"/>
        <v>Đỗ Thị Thùy</v>
      </c>
      <c r="D166" s="76" t="str">
        <f t="shared" si="7"/>
        <v>Duyên</v>
      </c>
      <c r="E166" s="76" t="str">
        <f t="shared" si="7"/>
        <v>10/05/1992</v>
      </c>
      <c r="F166" s="205" t="str">
        <f t="shared" si="7"/>
        <v>BR-VT</v>
      </c>
      <c r="G166" s="134"/>
      <c r="H166" s="135"/>
      <c r="I166" s="135"/>
      <c r="J166" s="134"/>
      <c r="K166" s="199"/>
      <c r="L166" s="199">
        <v>7</v>
      </c>
      <c r="M166" s="104"/>
      <c r="N166" s="103">
        <f t="shared" si="2"/>
        <v>4.2</v>
      </c>
      <c r="O166" s="98" t="str">
        <f t="shared" si="3"/>
        <v>Đang cập nhật điểm kiểm tra</v>
      </c>
      <c r="Q166" s="134"/>
      <c r="R166" s="135"/>
      <c r="S166" s="135"/>
      <c r="T166" s="134"/>
      <c r="U166" s="104"/>
      <c r="V166" s="105"/>
    </row>
    <row r="167" spans="1:22" ht="12.75" hidden="1">
      <c r="A167" s="2">
        <v>45</v>
      </c>
      <c r="B167" s="76" t="str">
        <f t="shared" si="7"/>
        <v>LT-1127-K14</v>
      </c>
      <c r="C167" s="76" t="str">
        <f t="shared" si="7"/>
        <v>Nguyễn Thị</v>
      </c>
      <c r="D167" s="76" t="str">
        <f t="shared" si="7"/>
        <v>Miền</v>
      </c>
      <c r="E167" s="76" t="str">
        <f t="shared" si="7"/>
        <v>21/09/1986</v>
      </c>
      <c r="F167" s="205" t="str">
        <f t="shared" si="7"/>
        <v>Thái Bình</v>
      </c>
      <c r="G167" s="134"/>
      <c r="H167" s="135"/>
      <c r="I167" s="135"/>
      <c r="J167" s="134"/>
      <c r="K167" s="199"/>
      <c r="L167" s="199">
        <v>6.5</v>
      </c>
      <c r="M167" s="104"/>
      <c r="N167" s="103">
        <f t="shared" si="2"/>
        <v>3.9</v>
      </c>
      <c r="O167" s="98" t="str">
        <f t="shared" si="3"/>
        <v>Đang cập nhật điểm kiểm tra</v>
      </c>
      <c r="Q167" s="134"/>
      <c r="R167" s="135"/>
      <c r="S167" s="135"/>
      <c r="T167" s="134"/>
      <c r="U167" s="104"/>
      <c r="V167" s="105"/>
    </row>
    <row r="168" spans="1:22" ht="12.75" hidden="1">
      <c r="A168" s="2">
        <v>46</v>
      </c>
      <c r="B168" s="76" t="str">
        <f t="shared" si="7"/>
        <v>LT-1128-K14</v>
      </c>
      <c r="C168" s="76" t="str">
        <f t="shared" si="7"/>
        <v>Đỗ Thị</v>
      </c>
      <c r="D168" s="76" t="str">
        <f t="shared" si="7"/>
        <v>Nga</v>
      </c>
      <c r="E168" s="76" t="str">
        <f t="shared" si="7"/>
        <v>08/06/1995</v>
      </c>
      <c r="F168" s="205" t="str">
        <f t="shared" si="7"/>
        <v>Bình Thuận</v>
      </c>
      <c r="G168" s="134"/>
      <c r="H168" s="135"/>
      <c r="I168" s="135"/>
      <c r="J168" s="134"/>
      <c r="K168" s="199"/>
      <c r="L168" s="199">
        <v>9.5</v>
      </c>
      <c r="M168" s="104"/>
      <c r="N168" s="103">
        <f t="shared" si="2"/>
        <v>5.7</v>
      </c>
      <c r="O168" s="98" t="str">
        <f t="shared" si="3"/>
        <v>Đang cập nhật điểm kiểm tra</v>
      </c>
      <c r="Q168" s="134"/>
      <c r="R168" s="135"/>
      <c r="S168" s="135"/>
      <c r="T168" s="134"/>
      <c r="U168" s="104"/>
      <c r="V168" s="105"/>
    </row>
    <row r="169" ht="15.75" hidden="1"/>
    <row r="170" ht="15.75" hidden="1"/>
    <row r="171" ht="22.5" hidden="1">
      <c r="A171" s="82" t="str">
        <f>C51</f>
        <v>Kế toán Mỹ</v>
      </c>
    </row>
    <row r="172" spans="1:15" ht="63.75" customHeight="1" hidden="1">
      <c r="A172" s="224" t="s">
        <v>2</v>
      </c>
      <c r="B172" s="83" t="s">
        <v>43</v>
      </c>
      <c r="C172" s="87" t="s">
        <v>3</v>
      </c>
      <c r="D172" s="88"/>
      <c r="E172" s="85" t="s">
        <v>4</v>
      </c>
      <c r="F172" s="189" t="s">
        <v>5</v>
      </c>
      <c r="G172" s="4" t="s">
        <v>6</v>
      </c>
      <c r="H172" s="4" t="s">
        <v>7</v>
      </c>
      <c r="I172" s="4"/>
      <c r="J172" s="4" t="s">
        <v>8</v>
      </c>
      <c r="K172" s="4"/>
      <c r="L172" s="95" t="s">
        <v>9</v>
      </c>
      <c r="M172" s="96"/>
      <c r="N172" s="83" t="s">
        <v>10</v>
      </c>
      <c r="O172" s="83" t="s">
        <v>11</v>
      </c>
    </row>
    <row r="173" spans="1:15" ht="15.75" hidden="1">
      <c r="A173" s="216"/>
      <c r="B173" s="86"/>
      <c r="C173" s="89"/>
      <c r="D173" s="90"/>
      <c r="E173" s="86"/>
      <c r="F173" s="190"/>
      <c r="G173" s="4"/>
      <c r="H173" s="3" t="s">
        <v>12</v>
      </c>
      <c r="I173" s="3" t="s">
        <v>13</v>
      </c>
      <c r="J173" s="3" t="s">
        <v>12</v>
      </c>
      <c r="K173" s="3" t="s">
        <v>13</v>
      </c>
      <c r="L173" s="74" t="s">
        <v>41</v>
      </c>
      <c r="M173" s="4" t="s">
        <v>42</v>
      </c>
      <c r="N173" s="93"/>
      <c r="O173" s="93"/>
    </row>
    <row r="174" spans="1:15" ht="15.75" hidden="1">
      <c r="A174" s="217"/>
      <c r="B174" s="84"/>
      <c r="C174" s="91"/>
      <c r="D174" s="92"/>
      <c r="E174" s="84"/>
      <c r="F174" s="191"/>
      <c r="G174" s="4"/>
      <c r="H174" s="3"/>
      <c r="I174" s="3"/>
      <c r="J174" s="3"/>
      <c r="K174" s="3"/>
      <c r="L174" s="4"/>
      <c r="M174" s="4"/>
      <c r="N174" s="94"/>
      <c r="O174" s="94"/>
    </row>
    <row r="175" spans="1:22" ht="15" hidden="1">
      <c r="A175" s="2">
        <v>1</v>
      </c>
      <c r="B175" s="76" t="str">
        <f aca="true" t="shared" si="8" ref="B175:F184">B70</f>
        <v>LT-1083-K14</v>
      </c>
      <c r="C175" s="76" t="str">
        <f t="shared" si="8"/>
        <v>Mai Thị An</v>
      </c>
      <c r="D175" s="76" t="str">
        <f t="shared" si="8"/>
        <v>Bình</v>
      </c>
      <c r="E175" s="76" t="str">
        <f t="shared" si="8"/>
        <v>16/06/1977</v>
      </c>
      <c r="F175" s="205" t="str">
        <f t="shared" si="8"/>
        <v>BRVT</v>
      </c>
      <c r="G175" s="125"/>
      <c r="H175" s="126"/>
      <c r="I175" s="126"/>
      <c r="J175" s="137"/>
      <c r="K175" s="200"/>
      <c r="L175" s="200"/>
      <c r="M175" s="97"/>
      <c r="N175" s="103">
        <f>ROUND(ROUND(((IF(K175&lt;&gt;"",J175*2+K175*2,J175*2)+IF(H175&lt;&gt;"",H175,0))/(IF(K175&lt;&gt;"",4,2)+IF(H175&lt;&gt;"",1,0))*3+G175)/4,2)*0.4+IF(M175&lt;&gt;"",M175,L175)*0.6,2)</f>
        <v>0</v>
      </c>
      <c r="O175" s="98" t="s">
        <v>257</v>
      </c>
      <c r="Q175" s="125"/>
      <c r="R175" s="126"/>
      <c r="S175" s="126"/>
      <c r="T175" s="137"/>
      <c r="U175" s="104"/>
      <c r="V175" s="105"/>
    </row>
    <row r="176" spans="1:22" ht="15" hidden="1">
      <c r="A176" s="2">
        <v>2</v>
      </c>
      <c r="B176" s="76" t="str">
        <f t="shared" si="8"/>
        <v>LT-1084-K14</v>
      </c>
      <c r="C176" s="76" t="str">
        <f t="shared" si="8"/>
        <v>Trần Diễn</v>
      </c>
      <c r="D176" s="76" t="str">
        <f t="shared" si="8"/>
        <v>Chinh</v>
      </c>
      <c r="E176" s="76" t="str">
        <f t="shared" si="8"/>
        <v>17/03/1980</v>
      </c>
      <c r="F176" s="205" t="str">
        <f t="shared" si="8"/>
        <v>Cửu Long</v>
      </c>
      <c r="G176" s="127"/>
      <c r="H176" s="128"/>
      <c r="I176" s="128"/>
      <c r="J176" s="138"/>
      <c r="K176" s="201"/>
      <c r="L176" s="197">
        <v>7</v>
      </c>
      <c r="M176" s="97"/>
      <c r="N176" s="103">
        <f aca="true" t="shared" si="9" ref="N176:N220">ROUND(ROUND(((IF(K176&lt;&gt;"",J176*2+K176*2,J176*2)+IF(H176&lt;&gt;"",H176,0))/(IF(K176&lt;&gt;"",4,2)+IF(H176&lt;&gt;"",1,0))*3+G176)/4,2)*0.4+IF(M176&lt;&gt;"",M176,L176)*0.6,2)</f>
        <v>4.2</v>
      </c>
      <c r="O176" s="98" t="s">
        <v>257</v>
      </c>
      <c r="Q176" s="127"/>
      <c r="R176" s="128"/>
      <c r="S176" s="128"/>
      <c r="T176" s="138"/>
      <c r="U176" s="104"/>
      <c r="V176" s="105"/>
    </row>
    <row r="177" spans="1:22" ht="15" hidden="1">
      <c r="A177" s="2">
        <v>3</v>
      </c>
      <c r="B177" s="76" t="str">
        <f t="shared" si="8"/>
        <v>LT-1085-K14</v>
      </c>
      <c r="C177" s="76" t="str">
        <f t="shared" si="8"/>
        <v>Nguyễn Thị</v>
      </c>
      <c r="D177" s="76" t="str">
        <f t="shared" si="8"/>
        <v>Dâu</v>
      </c>
      <c r="E177" s="76" t="str">
        <f t="shared" si="8"/>
        <v>10/09/1985</v>
      </c>
      <c r="F177" s="205" t="str">
        <f t="shared" si="8"/>
        <v>An Mỹ</v>
      </c>
      <c r="G177" s="127"/>
      <c r="H177" s="128"/>
      <c r="I177" s="128"/>
      <c r="J177" s="138"/>
      <c r="K177" s="201"/>
      <c r="L177" s="197">
        <v>7</v>
      </c>
      <c r="M177" s="97"/>
      <c r="N177" s="103">
        <f t="shared" si="9"/>
        <v>4.2</v>
      </c>
      <c r="O177" s="98" t="s">
        <v>257</v>
      </c>
      <c r="Q177" s="127"/>
      <c r="R177" s="128"/>
      <c r="S177" s="128"/>
      <c r="T177" s="138"/>
      <c r="U177" s="104"/>
      <c r="V177" s="105"/>
    </row>
    <row r="178" spans="1:22" ht="15" hidden="1">
      <c r="A178" s="2">
        <v>4</v>
      </c>
      <c r="B178" s="76" t="str">
        <f t="shared" si="8"/>
        <v>LT-1086-K14</v>
      </c>
      <c r="C178" s="76" t="str">
        <f t="shared" si="8"/>
        <v>Nguyễn Thị Hồng</v>
      </c>
      <c r="D178" s="76" t="str">
        <f t="shared" si="8"/>
        <v>Diệu</v>
      </c>
      <c r="E178" s="76" t="str">
        <f t="shared" si="8"/>
        <v>18/07/1983</v>
      </c>
      <c r="F178" s="205" t="str">
        <f t="shared" si="8"/>
        <v>Quảng Trị</v>
      </c>
      <c r="G178" s="127"/>
      <c r="H178" s="128"/>
      <c r="I178" s="128"/>
      <c r="J178" s="138"/>
      <c r="K178" s="197"/>
      <c r="L178" s="197">
        <v>6</v>
      </c>
      <c r="M178" s="97"/>
      <c r="N178" s="103">
        <f t="shared" si="9"/>
        <v>3.6</v>
      </c>
      <c r="O178" s="98" t="s">
        <v>257</v>
      </c>
      <c r="Q178" s="127"/>
      <c r="R178" s="128"/>
      <c r="S178" s="128"/>
      <c r="T178" s="138"/>
      <c r="U178" s="104"/>
      <c r="V178" s="105"/>
    </row>
    <row r="179" spans="1:22" ht="15" hidden="1">
      <c r="A179" s="2">
        <v>5</v>
      </c>
      <c r="B179" s="76" t="str">
        <f t="shared" si="8"/>
        <v>LT-1087-K14</v>
      </c>
      <c r="C179" s="76" t="str">
        <f t="shared" si="8"/>
        <v>Trần Thị</v>
      </c>
      <c r="D179" s="76" t="str">
        <f t="shared" si="8"/>
        <v>Dư</v>
      </c>
      <c r="E179" s="76" t="str">
        <f t="shared" si="8"/>
        <v>02/03/1985</v>
      </c>
      <c r="F179" s="205" t="str">
        <f t="shared" si="8"/>
        <v>Hà Nam</v>
      </c>
      <c r="G179" s="127"/>
      <c r="H179" s="128"/>
      <c r="I179" s="128"/>
      <c r="J179" s="138"/>
      <c r="K179" s="197"/>
      <c r="L179" s="197">
        <v>9</v>
      </c>
      <c r="M179" s="97"/>
      <c r="N179" s="103">
        <f t="shared" si="9"/>
        <v>5.4</v>
      </c>
      <c r="O179" s="98" t="s">
        <v>257</v>
      </c>
      <c r="Q179" s="127"/>
      <c r="R179" s="128"/>
      <c r="S179" s="128"/>
      <c r="T179" s="138"/>
      <c r="U179" s="104"/>
      <c r="V179" s="105"/>
    </row>
    <row r="180" spans="1:22" ht="15" hidden="1">
      <c r="A180" s="2">
        <v>6</v>
      </c>
      <c r="B180" s="76" t="str">
        <f t="shared" si="8"/>
        <v>LT-1088-K14</v>
      </c>
      <c r="C180" s="76" t="str">
        <f t="shared" si="8"/>
        <v>Đặng Thị Thu</v>
      </c>
      <c r="D180" s="76" t="str">
        <f t="shared" si="8"/>
        <v>Hà</v>
      </c>
      <c r="E180" s="76" t="str">
        <f t="shared" si="8"/>
        <v>19/08/1988</v>
      </c>
      <c r="F180" s="205" t="str">
        <f t="shared" si="8"/>
        <v>Hải Dương</v>
      </c>
      <c r="G180" s="127"/>
      <c r="H180" s="128"/>
      <c r="I180" s="128"/>
      <c r="J180" s="138"/>
      <c r="K180" s="202"/>
      <c r="L180" s="197">
        <v>5.5</v>
      </c>
      <c r="M180" s="97"/>
      <c r="N180" s="103">
        <f t="shared" si="9"/>
        <v>3.3</v>
      </c>
      <c r="O180" s="98" t="s">
        <v>257</v>
      </c>
      <c r="Q180" s="127"/>
      <c r="R180" s="128"/>
      <c r="S180" s="128"/>
      <c r="T180" s="138"/>
      <c r="U180" s="104"/>
      <c r="V180" s="105"/>
    </row>
    <row r="181" spans="1:22" ht="15" hidden="1">
      <c r="A181" s="2">
        <v>7</v>
      </c>
      <c r="B181" s="76" t="str">
        <f t="shared" si="8"/>
        <v>LT-1089-K14</v>
      </c>
      <c r="C181" s="76" t="str">
        <f t="shared" si="8"/>
        <v>Phan Thị</v>
      </c>
      <c r="D181" s="76" t="str">
        <f t="shared" si="8"/>
        <v>Hiền</v>
      </c>
      <c r="E181" s="76" t="str">
        <f t="shared" si="8"/>
        <v>07/07/1992</v>
      </c>
      <c r="F181" s="205" t="str">
        <f t="shared" si="8"/>
        <v>Hà Tĩnh</v>
      </c>
      <c r="G181" s="127"/>
      <c r="H181" s="128"/>
      <c r="I181" s="128"/>
      <c r="J181" s="138"/>
      <c r="K181" s="202"/>
      <c r="L181" s="197">
        <v>6</v>
      </c>
      <c r="M181" s="97"/>
      <c r="N181" s="103">
        <f t="shared" si="9"/>
        <v>3.6</v>
      </c>
      <c r="O181" s="98" t="s">
        <v>257</v>
      </c>
      <c r="Q181" s="127"/>
      <c r="R181" s="128"/>
      <c r="S181" s="128"/>
      <c r="T181" s="138"/>
      <c r="U181" s="104"/>
      <c r="V181" s="105"/>
    </row>
    <row r="182" spans="1:22" ht="15" hidden="1">
      <c r="A182" s="2">
        <v>8</v>
      </c>
      <c r="B182" s="76" t="str">
        <f t="shared" si="8"/>
        <v>LT-1090-K14</v>
      </c>
      <c r="C182" s="76" t="str">
        <f t="shared" si="8"/>
        <v>Hoàng Hữu</v>
      </c>
      <c r="D182" s="76" t="str">
        <f t="shared" si="8"/>
        <v>Hiển</v>
      </c>
      <c r="E182" s="76" t="str">
        <f t="shared" si="8"/>
        <v>15/01/1993</v>
      </c>
      <c r="F182" s="205" t="str">
        <f t="shared" si="8"/>
        <v>Ninh Thuận</v>
      </c>
      <c r="G182" s="127"/>
      <c r="H182" s="128"/>
      <c r="I182" s="128"/>
      <c r="J182" s="138"/>
      <c r="K182" s="203"/>
      <c r="L182" s="197">
        <v>6</v>
      </c>
      <c r="M182" s="97"/>
      <c r="N182" s="103">
        <f t="shared" si="9"/>
        <v>3.6</v>
      </c>
      <c r="O182" s="98" t="s">
        <v>257</v>
      </c>
      <c r="Q182" s="127"/>
      <c r="R182" s="128"/>
      <c r="S182" s="128"/>
      <c r="T182" s="138"/>
      <c r="U182" s="104"/>
      <c r="V182" s="105"/>
    </row>
    <row r="183" spans="1:22" ht="15" hidden="1">
      <c r="A183" s="2">
        <v>9</v>
      </c>
      <c r="B183" s="76" t="str">
        <f t="shared" si="8"/>
        <v>LT-1091-K14</v>
      </c>
      <c r="C183" s="76" t="str">
        <f t="shared" si="8"/>
        <v>Nguyễn Thị Kim</v>
      </c>
      <c r="D183" s="76" t="str">
        <f t="shared" si="8"/>
        <v>Hồng</v>
      </c>
      <c r="E183" s="76" t="str">
        <f t="shared" si="8"/>
        <v>25/03/1989</v>
      </c>
      <c r="F183" s="205" t="str">
        <f t="shared" si="8"/>
        <v>BRVT</v>
      </c>
      <c r="G183" s="127"/>
      <c r="H183" s="128"/>
      <c r="I183" s="128"/>
      <c r="J183" s="138"/>
      <c r="K183" s="197"/>
      <c r="L183" s="197"/>
      <c r="M183" s="97"/>
      <c r="N183" s="103">
        <f t="shared" si="9"/>
        <v>0</v>
      </c>
      <c r="O183" s="98" t="s">
        <v>257</v>
      </c>
      <c r="Q183" s="127"/>
      <c r="R183" s="128"/>
      <c r="S183" s="128"/>
      <c r="T183" s="138"/>
      <c r="U183" s="104"/>
      <c r="V183" s="105"/>
    </row>
    <row r="184" spans="1:22" ht="15" hidden="1">
      <c r="A184" s="2">
        <v>10</v>
      </c>
      <c r="B184" s="76" t="str">
        <f t="shared" si="8"/>
        <v>LT-1092-K14</v>
      </c>
      <c r="C184" s="76" t="str">
        <f t="shared" si="8"/>
        <v>Huỳnh Thị</v>
      </c>
      <c r="D184" s="76" t="str">
        <f t="shared" si="8"/>
        <v>Huệ</v>
      </c>
      <c r="E184" s="76" t="str">
        <f t="shared" si="8"/>
        <v>10/01/1985</v>
      </c>
      <c r="F184" s="205" t="str">
        <f t="shared" si="8"/>
        <v>ĐakLak</v>
      </c>
      <c r="G184" s="127"/>
      <c r="H184" s="128"/>
      <c r="I184" s="128"/>
      <c r="J184" s="138"/>
      <c r="K184" s="197"/>
      <c r="L184" s="197">
        <v>6</v>
      </c>
      <c r="M184" s="97"/>
      <c r="N184" s="103">
        <f t="shared" si="9"/>
        <v>3.6</v>
      </c>
      <c r="O184" s="98" t="s">
        <v>257</v>
      </c>
      <c r="Q184" s="127"/>
      <c r="R184" s="128"/>
      <c r="S184" s="128"/>
      <c r="T184" s="138"/>
      <c r="U184" s="104"/>
      <c r="V184" s="105"/>
    </row>
    <row r="185" spans="1:22" ht="15" hidden="1">
      <c r="A185" s="2">
        <v>11</v>
      </c>
      <c r="B185" s="76" t="str">
        <f aca="true" t="shared" si="10" ref="B185:F194">B80</f>
        <v>LT-1093-K14</v>
      </c>
      <c r="C185" s="76" t="str">
        <f t="shared" si="10"/>
        <v>Nguyễn Hữu</v>
      </c>
      <c r="D185" s="76" t="str">
        <f t="shared" si="10"/>
        <v>Hùng</v>
      </c>
      <c r="E185" s="76" t="str">
        <f t="shared" si="10"/>
        <v>22/08/1987</v>
      </c>
      <c r="F185" s="205" t="str">
        <f t="shared" si="10"/>
        <v>Quảng Ninh</v>
      </c>
      <c r="G185" s="127"/>
      <c r="H185" s="128"/>
      <c r="I185" s="128"/>
      <c r="J185" s="138"/>
      <c r="K185" s="197"/>
      <c r="L185" s="197">
        <v>6</v>
      </c>
      <c r="M185" s="97"/>
      <c r="N185" s="103">
        <f t="shared" si="9"/>
        <v>3.6</v>
      </c>
      <c r="O185" s="98" t="s">
        <v>257</v>
      </c>
      <c r="Q185" s="127"/>
      <c r="R185" s="128"/>
      <c r="S185" s="128"/>
      <c r="T185" s="138"/>
      <c r="U185" s="104"/>
      <c r="V185" s="105"/>
    </row>
    <row r="186" spans="1:22" ht="15" hidden="1">
      <c r="A186" s="2">
        <v>12</v>
      </c>
      <c r="B186" s="76" t="str">
        <f t="shared" si="10"/>
        <v>LT-1094-K14</v>
      </c>
      <c r="C186" s="76" t="str">
        <f t="shared" si="10"/>
        <v>Trần Thị</v>
      </c>
      <c r="D186" s="76" t="str">
        <f t="shared" si="10"/>
        <v>Huyền</v>
      </c>
      <c r="E186" s="76" t="str">
        <f t="shared" si="10"/>
        <v>08/12/1985</v>
      </c>
      <c r="F186" s="205" t="str">
        <f t="shared" si="10"/>
        <v>Thái Bình</v>
      </c>
      <c r="G186" s="127"/>
      <c r="H186" s="128"/>
      <c r="I186" s="128"/>
      <c r="J186" s="138"/>
      <c r="K186" s="197"/>
      <c r="L186" s="197"/>
      <c r="M186" s="97"/>
      <c r="N186" s="103">
        <f t="shared" si="9"/>
        <v>0</v>
      </c>
      <c r="O186" s="98" t="s">
        <v>257</v>
      </c>
      <c r="Q186" s="127"/>
      <c r="R186" s="128"/>
      <c r="S186" s="128"/>
      <c r="T186" s="138"/>
      <c r="U186" s="104"/>
      <c r="V186" s="105"/>
    </row>
    <row r="187" spans="1:22" ht="15" hidden="1">
      <c r="A187" s="2">
        <v>13</v>
      </c>
      <c r="B187" s="76" t="str">
        <f t="shared" si="10"/>
        <v>LT-1095-K14</v>
      </c>
      <c r="C187" s="76" t="str">
        <f t="shared" si="10"/>
        <v>Trương Thị</v>
      </c>
      <c r="D187" s="76" t="str">
        <f t="shared" si="10"/>
        <v>Kim</v>
      </c>
      <c r="E187" s="76" t="str">
        <f t="shared" si="10"/>
        <v>23/09/1993</v>
      </c>
      <c r="F187" s="205" t="str">
        <f t="shared" si="10"/>
        <v>Quảng Nam</v>
      </c>
      <c r="G187" s="127"/>
      <c r="H187" s="128"/>
      <c r="I187" s="128"/>
      <c r="J187" s="138"/>
      <c r="K187" s="197"/>
      <c r="L187" s="197">
        <v>5</v>
      </c>
      <c r="M187" s="97"/>
      <c r="N187" s="103">
        <f t="shared" si="9"/>
        <v>3</v>
      </c>
      <c r="O187" s="98" t="s">
        <v>257</v>
      </c>
      <c r="Q187" s="127"/>
      <c r="R187" s="128"/>
      <c r="S187" s="128"/>
      <c r="T187" s="138"/>
      <c r="U187" s="104"/>
      <c r="V187" s="105"/>
    </row>
    <row r="188" spans="1:22" ht="15" hidden="1">
      <c r="A188" s="2">
        <v>14</v>
      </c>
      <c r="B188" s="76" t="str">
        <f t="shared" si="10"/>
        <v>LT-1096-K14</v>
      </c>
      <c r="C188" s="76" t="str">
        <f t="shared" si="10"/>
        <v>Nguyễn Thị Phi</v>
      </c>
      <c r="D188" s="76" t="str">
        <f t="shared" si="10"/>
        <v>Loan</v>
      </c>
      <c r="E188" s="76" t="str">
        <f t="shared" si="10"/>
        <v>16/03/1991</v>
      </c>
      <c r="F188" s="205" t="str">
        <f t="shared" si="10"/>
        <v>Quảng Ngãi</v>
      </c>
      <c r="G188" s="127"/>
      <c r="H188" s="128"/>
      <c r="I188" s="128"/>
      <c r="J188" s="138"/>
      <c r="K188" s="197"/>
      <c r="L188" s="197">
        <v>6.5</v>
      </c>
      <c r="M188" s="97"/>
      <c r="N188" s="103">
        <f t="shared" si="9"/>
        <v>3.9</v>
      </c>
      <c r="O188" s="98" t="s">
        <v>257</v>
      </c>
      <c r="Q188" s="127"/>
      <c r="R188" s="128"/>
      <c r="S188" s="128"/>
      <c r="T188" s="138"/>
      <c r="U188" s="104"/>
      <c r="V188" s="105"/>
    </row>
    <row r="189" spans="1:22" ht="15" hidden="1">
      <c r="A189" s="2">
        <v>15</v>
      </c>
      <c r="B189" s="76" t="str">
        <f t="shared" si="10"/>
        <v>LT-1097-K14</v>
      </c>
      <c r="C189" s="76" t="str">
        <f t="shared" si="10"/>
        <v>Vũ Trí</v>
      </c>
      <c r="D189" s="76" t="str">
        <f t="shared" si="10"/>
        <v>Long</v>
      </c>
      <c r="E189" s="76" t="str">
        <f t="shared" si="10"/>
        <v>22/04/1987</v>
      </c>
      <c r="F189" s="205" t="str">
        <f t="shared" si="10"/>
        <v>Bắc Giang</v>
      </c>
      <c r="G189" s="127"/>
      <c r="H189" s="128"/>
      <c r="I189" s="128"/>
      <c r="J189" s="138"/>
      <c r="K189" s="197"/>
      <c r="L189" s="197">
        <v>7</v>
      </c>
      <c r="M189" s="97"/>
      <c r="N189" s="103">
        <f t="shared" si="9"/>
        <v>4.2</v>
      </c>
      <c r="O189" s="98" t="s">
        <v>257</v>
      </c>
      <c r="Q189" s="127"/>
      <c r="R189" s="128"/>
      <c r="S189" s="128"/>
      <c r="T189" s="138"/>
      <c r="U189" s="104"/>
      <c r="V189" s="105"/>
    </row>
    <row r="190" spans="1:22" ht="15" hidden="1">
      <c r="A190" s="2">
        <v>16</v>
      </c>
      <c r="B190" s="76" t="str">
        <f t="shared" si="10"/>
        <v>LT-1098-K14</v>
      </c>
      <c r="C190" s="76" t="str">
        <f t="shared" si="10"/>
        <v>Nguyễn Quốc</v>
      </c>
      <c r="D190" s="76" t="str">
        <f t="shared" si="10"/>
        <v>Mẫn</v>
      </c>
      <c r="E190" s="76" t="str">
        <f t="shared" si="10"/>
        <v>24/04/1992</v>
      </c>
      <c r="F190" s="205" t="str">
        <f t="shared" si="10"/>
        <v>Đồng Nai</v>
      </c>
      <c r="G190" s="127"/>
      <c r="H190" s="128"/>
      <c r="I190" s="128"/>
      <c r="J190" s="138"/>
      <c r="K190" s="197"/>
      <c r="L190" s="197">
        <v>5</v>
      </c>
      <c r="M190" s="97"/>
      <c r="N190" s="103">
        <f t="shared" si="9"/>
        <v>3</v>
      </c>
      <c r="O190" s="98" t="s">
        <v>257</v>
      </c>
      <c r="Q190" s="127"/>
      <c r="R190" s="128"/>
      <c r="S190" s="128"/>
      <c r="T190" s="138"/>
      <c r="U190" s="104"/>
      <c r="V190" s="105"/>
    </row>
    <row r="191" spans="1:22" ht="15" hidden="1">
      <c r="A191" s="2">
        <v>17</v>
      </c>
      <c r="B191" s="76" t="str">
        <f t="shared" si="10"/>
        <v>LT-1099-K14</v>
      </c>
      <c r="C191" s="76" t="str">
        <f t="shared" si="10"/>
        <v>Bùi Thị Ngọc</v>
      </c>
      <c r="D191" s="76" t="str">
        <f t="shared" si="10"/>
        <v>My</v>
      </c>
      <c r="E191" s="76" t="str">
        <f t="shared" si="10"/>
        <v>29/09/1983</v>
      </c>
      <c r="F191" s="205" t="str">
        <f t="shared" si="10"/>
        <v>Quảng Ngãi</v>
      </c>
      <c r="G191" s="127"/>
      <c r="H191" s="128"/>
      <c r="I191" s="128"/>
      <c r="J191" s="138"/>
      <c r="K191" s="197"/>
      <c r="L191" s="197">
        <v>7.5</v>
      </c>
      <c r="M191" s="97"/>
      <c r="N191" s="103">
        <f t="shared" si="9"/>
        <v>4.5</v>
      </c>
      <c r="O191" s="98" t="s">
        <v>257</v>
      </c>
      <c r="Q191" s="127"/>
      <c r="R191" s="128"/>
      <c r="S191" s="128"/>
      <c r="T191" s="138"/>
      <c r="U191" s="104"/>
      <c r="V191" s="105"/>
    </row>
    <row r="192" spans="1:22" ht="15.75" hidden="1">
      <c r="A192" s="2">
        <v>18</v>
      </c>
      <c r="B192" s="76" t="str">
        <f t="shared" si="10"/>
        <v>LT-1100-K14</v>
      </c>
      <c r="C192" s="76" t="str">
        <f t="shared" si="10"/>
        <v>Trần Minh</v>
      </c>
      <c r="D192" s="76" t="str">
        <f t="shared" si="10"/>
        <v>Nghĩa</v>
      </c>
      <c r="E192" s="76" t="str">
        <f t="shared" si="10"/>
        <v>08/08/1988</v>
      </c>
      <c r="F192" s="112" t="str">
        <f t="shared" si="10"/>
        <v>Đồng Nai</v>
      </c>
      <c r="G192" s="127"/>
      <c r="H192" s="128"/>
      <c r="I192" s="128"/>
      <c r="J192" s="138"/>
      <c r="K192" s="197"/>
      <c r="L192" s="197">
        <v>7.5</v>
      </c>
      <c r="M192" s="97"/>
      <c r="N192" s="103">
        <f t="shared" si="9"/>
        <v>4.5</v>
      </c>
      <c r="O192" s="98" t="s">
        <v>257</v>
      </c>
      <c r="Q192" s="127"/>
      <c r="R192" s="128"/>
      <c r="S192" s="128"/>
      <c r="T192" s="138"/>
      <c r="U192" s="104"/>
      <c r="V192" s="105"/>
    </row>
    <row r="193" spans="1:22" ht="15" hidden="1">
      <c r="A193" s="2">
        <v>19</v>
      </c>
      <c r="B193" s="76" t="str">
        <f t="shared" si="10"/>
        <v>LT-1101-K14</v>
      </c>
      <c r="C193" s="76" t="str">
        <f t="shared" si="10"/>
        <v>Lê Thị Bích </v>
      </c>
      <c r="D193" s="76" t="str">
        <f t="shared" si="10"/>
        <v>Nguyên</v>
      </c>
      <c r="E193" s="76" t="str">
        <f t="shared" si="10"/>
        <v>01/09/1988</v>
      </c>
      <c r="F193" s="205" t="str">
        <f t="shared" si="10"/>
        <v>Bình Định</v>
      </c>
      <c r="G193" s="127"/>
      <c r="H193" s="128"/>
      <c r="I193" s="128"/>
      <c r="J193" s="138"/>
      <c r="K193" s="197"/>
      <c r="L193" s="197">
        <v>7</v>
      </c>
      <c r="M193" s="97"/>
      <c r="N193" s="103">
        <f t="shared" si="9"/>
        <v>4.2</v>
      </c>
      <c r="O193" s="98" t="s">
        <v>257</v>
      </c>
      <c r="Q193" s="127"/>
      <c r="R193" s="128"/>
      <c r="S193" s="128"/>
      <c r="T193" s="138"/>
      <c r="U193" s="104"/>
      <c r="V193" s="105"/>
    </row>
    <row r="194" spans="1:22" ht="15" hidden="1">
      <c r="A194" s="2">
        <v>20</v>
      </c>
      <c r="B194" s="76" t="str">
        <f t="shared" si="10"/>
        <v>LT-1102-K14</v>
      </c>
      <c r="C194" s="76" t="str">
        <f t="shared" si="10"/>
        <v>Nguyễn Thị Tú</v>
      </c>
      <c r="D194" s="76" t="str">
        <f t="shared" si="10"/>
        <v>Nguyên</v>
      </c>
      <c r="E194" s="76" t="str">
        <f t="shared" si="10"/>
        <v>11/11/1983</v>
      </c>
      <c r="F194" s="205" t="str">
        <f t="shared" si="10"/>
        <v>Đồng Nai</v>
      </c>
      <c r="G194" s="127"/>
      <c r="H194" s="128"/>
      <c r="I194" s="128"/>
      <c r="J194" s="138"/>
      <c r="K194" s="197"/>
      <c r="L194" s="197">
        <v>6.5</v>
      </c>
      <c r="M194" s="97"/>
      <c r="N194" s="103">
        <f t="shared" si="9"/>
        <v>3.9</v>
      </c>
      <c r="O194" s="98" t="s">
        <v>257</v>
      </c>
      <c r="Q194" s="127"/>
      <c r="R194" s="128"/>
      <c r="S194" s="128"/>
      <c r="T194" s="138"/>
      <c r="U194" s="104"/>
      <c r="V194" s="105"/>
    </row>
    <row r="195" spans="1:22" ht="15" hidden="1">
      <c r="A195" s="2">
        <v>21</v>
      </c>
      <c r="B195" s="76" t="str">
        <f aca="true" t="shared" si="11" ref="B195:F204">B90</f>
        <v>LT-1103-K14</v>
      </c>
      <c r="C195" s="76" t="str">
        <f t="shared" si="11"/>
        <v>Nguyễn Thị Hoài</v>
      </c>
      <c r="D195" s="76" t="str">
        <f t="shared" si="11"/>
        <v>Nhơn</v>
      </c>
      <c r="E195" s="76" t="str">
        <f t="shared" si="11"/>
        <v>07/02/1983</v>
      </c>
      <c r="F195" s="205" t="str">
        <f t="shared" si="11"/>
        <v>Đồng Nai</v>
      </c>
      <c r="G195" s="139"/>
      <c r="H195" s="128"/>
      <c r="I195" s="128"/>
      <c r="J195" s="138"/>
      <c r="K195" s="197"/>
      <c r="L195" s="198">
        <v>7</v>
      </c>
      <c r="M195" s="97"/>
      <c r="N195" s="103">
        <f t="shared" si="9"/>
        <v>4.2</v>
      </c>
      <c r="O195" s="98" t="s">
        <v>257</v>
      </c>
      <c r="Q195" s="139"/>
      <c r="R195" s="128"/>
      <c r="S195" s="128"/>
      <c r="T195" s="138"/>
      <c r="U195" s="104"/>
      <c r="V195" s="105"/>
    </row>
    <row r="196" spans="1:22" ht="15" hidden="1">
      <c r="A196" s="2">
        <v>22</v>
      </c>
      <c r="B196" s="76" t="str">
        <f t="shared" si="11"/>
        <v>LT-1104-K14</v>
      </c>
      <c r="C196" s="76" t="str">
        <f t="shared" si="11"/>
        <v>Trần Mậu</v>
      </c>
      <c r="D196" s="76" t="str">
        <f t="shared" si="11"/>
        <v>Phương</v>
      </c>
      <c r="E196" s="76" t="str">
        <f t="shared" si="11"/>
        <v>02/09/1981</v>
      </c>
      <c r="F196" s="205" t="str">
        <f t="shared" si="11"/>
        <v>Nghệ An</v>
      </c>
      <c r="G196" s="129"/>
      <c r="H196" s="130"/>
      <c r="I196" s="130"/>
      <c r="J196" s="140"/>
      <c r="K196" s="198"/>
      <c r="L196" s="206">
        <v>5</v>
      </c>
      <c r="M196" s="97"/>
      <c r="N196" s="103">
        <f t="shared" si="9"/>
        <v>3</v>
      </c>
      <c r="O196" s="98" t="s">
        <v>257</v>
      </c>
      <c r="Q196" s="129"/>
      <c r="R196" s="130"/>
      <c r="S196" s="130"/>
      <c r="T196" s="140"/>
      <c r="U196" s="104"/>
      <c r="V196" s="105"/>
    </row>
    <row r="197" spans="1:22" ht="15" hidden="1">
      <c r="A197" s="2">
        <v>23</v>
      </c>
      <c r="B197" s="76" t="str">
        <f t="shared" si="11"/>
        <v>LT-1105-K14</v>
      </c>
      <c r="C197" s="76" t="str">
        <f t="shared" si="11"/>
        <v>Lê Thị</v>
      </c>
      <c r="D197" s="76" t="str">
        <f t="shared" si="11"/>
        <v>Phương</v>
      </c>
      <c r="E197" s="76" t="str">
        <f t="shared" si="11"/>
        <v>17/08/1986</v>
      </c>
      <c r="F197" s="205" t="str">
        <f t="shared" si="11"/>
        <v>Hà Tĩnh</v>
      </c>
      <c r="G197" s="129"/>
      <c r="H197" s="130"/>
      <c r="I197" s="130"/>
      <c r="J197" s="140"/>
      <c r="K197" s="198"/>
      <c r="L197" s="198">
        <v>5</v>
      </c>
      <c r="M197" s="97"/>
      <c r="N197" s="103">
        <f t="shared" si="9"/>
        <v>3</v>
      </c>
      <c r="O197" s="98" t="s">
        <v>257</v>
      </c>
      <c r="Q197" s="129"/>
      <c r="R197" s="130"/>
      <c r="S197" s="130"/>
      <c r="T197" s="140"/>
      <c r="U197" s="104"/>
      <c r="V197" s="105"/>
    </row>
    <row r="198" spans="1:22" ht="15" hidden="1">
      <c r="A198" s="2">
        <v>24</v>
      </c>
      <c r="B198" s="76" t="str">
        <f t="shared" si="11"/>
        <v>LT-1106-K14</v>
      </c>
      <c r="C198" s="76" t="str">
        <f t="shared" si="11"/>
        <v>Hồ Trịnh Yến</v>
      </c>
      <c r="D198" s="76" t="str">
        <f t="shared" si="11"/>
        <v>Quy</v>
      </c>
      <c r="E198" s="76" t="str">
        <f t="shared" si="11"/>
        <v>26/06/1986</v>
      </c>
      <c r="F198" s="205" t="str">
        <f t="shared" si="11"/>
        <v>Quảng Ngãi</v>
      </c>
      <c r="G198" s="129"/>
      <c r="H198" s="130"/>
      <c r="I198" s="130"/>
      <c r="J198" s="140"/>
      <c r="K198" s="198"/>
      <c r="L198" s="198">
        <v>5.5</v>
      </c>
      <c r="M198" s="97"/>
      <c r="N198" s="103">
        <f t="shared" si="9"/>
        <v>3.3</v>
      </c>
      <c r="O198" s="98" t="s">
        <v>257</v>
      </c>
      <c r="Q198" s="129"/>
      <c r="R198" s="130"/>
      <c r="S198" s="130"/>
      <c r="T198" s="140"/>
      <c r="U198" s="104"/>
      <c r="V198" s="105"/>
    </row>
    <row r="199" spans="1:22" ht="15" hidden="1">
      <c r="A199" s="2">
        <v>25</v>
      </c>
      <c r="B199" s="76" t="str">
        <f t="shared" si="11"/>
        <v>LT-1107-K14</v>
      </c>
      <c r="C199" s="76" t="str">
        <f t="shared" si="11"/>
        <v>Nguyễn Thị Bích</v>
      </c>
      <c r="D199" s="76" t="str">
        <f t="shared" si="11"/>
        <v>Quý</v>
      </c>
      <c r="E199" s="76" t="str">
        <f t="shared" si="11"/>
        <v>08/06/1981</v>
      </c>
      <c r="F199" s="205" t="str">
        <f t="shared" si="11"/>
        <v>Bắc Giang</v>
      </c>
      <c r="G199" s="129"/>
      <c r="H199" s="131"/>
      <c r="I199" s="131"/>
      <c r="J199" s="129"/>
      <c r="K199" s="198"/>
      <c r="L199" s="198"/>
      <c r="M199" s="97"/>
      <c r="N199" s="103">
        <f t="shared" si="9"/>
        <v>0</v>
      </c>
      <c r="O199" s="98" t="s">
        <v>257</v>
      </c>
      <c r="Q199" s="129"/>
      <c r="R199" s="131"/>
      <c r="S199" s="131"/>
      <c r="T199" s="129"/>
      <c r="U199" s="104"/>
      <c r="V199" s="105"/>
    </row>
    <row r="200" spans="1:22" ht="15" hidden="1">
      <c r="A200" s="2">
        <v>26</v>
      </c>
      <c r="B200" s="76" t="str">
        <f t="shared" si="11"/>
        <v>LT-1108-K14</v>
      </c>
      <c r="C200" s="76" t="str">
        <f t="shared" si="11"/>
        <v>Lê Hạnh</v>
      </c>
      <c r="D200" s="76" t="str">
        <f t="shared" si="11"/>
        <v>Sinh</v>
      </c>
      <c r="E200" s="76" t="str">
        <f t="shared" si="11"/>
        <v>09/12/1984</v>
      </c>
      <c r="F200" s="205" t="str">
        <f t="shared" si="11"/>
        <v>Thanh Hoá</v>
      </c>
      <c r="G200" s="129"/>
      <c r="H200" s="131"/>
      <c r="I200" s="131"/>
      <c r="J200" s="129"/>
      <c r="K200" s="198"/>
      <c r="L200" s="198">
        <v>5</v>
      </c>
      <c r="M200" s="97"/>
      <c r="N200" s="103">
        <f t="shared" si="9"/>
        <v>3</v>
      </c>
      <c r="O200" s="98" t="s">
        <v>257</v>
      </c>
      <c r="Q200" s="129"/>
      <c r="R200" s="131"/>
      <c r="S200" s="131"/>
      <c r="T200" s="129"/>
      <c r="U200" s="104"/>
      <c r="V200" s="105"/>
    </row>
    <row r="201" spans="1:22" ht="15" hidden="1">
      <c r="A201" s="2">
        <v>27</v>
      </c>
      <c r="B201" s="76" t="str">
        <f t="shared" si="11"/>
        <v>LT-1109-K14</v>
      </c>
      <c r="C201" s="76" t="str">
        <f t="shared" si="11"/>
        <v>Đỗ Văn</v>
      </c>
      <c r="D201" s="76" t="str">
        <f t="shared" si="11"/>
        <v>Tam</v>
      </c>
      <c r="E201" s="76" t="str">
        <f t="shared" si="11"/>
        <v>21/12/1986</v>
      </c>
      <c r="F201" s="205" t="str">
        <f t="shared" si="11"/>
        <v>Ninh Bình</v>
      </c>
      <c r="G201" s="129"/>
      <c r="H201" s="131"/>
      <c r="I201" s="131"/>
      <c r="J201" s="129"/>
      <c r="K201" s="198"/>
      <c r="L201" s="198">
        <v>5</v>
      </c>
      <c r="M201" s="97"/>
      <c r="N201" s="103">
        <f t="shared" si="9"/>
        <v>3</v>
      </c>
      <c r="O201" s="98" t="s">
        <v>257</v>
      </c>
      <c r="Q201" s="129"/>
      <c r="R201" s="131"/>
      <c r="S201" s="131"/>
      <c r="T201" s="129"/>
      <c r="U201" s="104"/>
      <c r="V201" s="105"/>
    </row>
    <row r="202" spans="1:22" ht="15" hidden="1">
      <c r="A202" s="2">
        <v>28</v>
      </c>
      <c r="B202" s="76" t="str">
        <f t="shared" si="11"/>
        <v>LT-1110-K14</v>
      </c>
      <c r="C202" s="76" t="str">
        <f t="shared" si="11"/>
        <v>Huỳnh Thị</v>
      </c>
      <c r="D202" s="76" t="str">
        <f t="shared" si="11"/>
        <v>Thảo</v>
      </c>
      <c r="E202" s="76" t="str">
        <f t="shared" si="11"/>
        <v>15/12/1990</v>
      </c>
      <c r="F202" s="205" t="str">
        <f t="shared" si="11"/>
        <v>Phú Yên</v>
      </c>
      <c r="G202" s="129"/>
      <c r="H202" s="131"/>
      <c r="I202" s="131"/>
      <c r="J202" s="129"/>
      <c r="K202" s="198"/>
      <c r="L202" s="198">
        <v>6</v>
      </c>
      <c r="M202" s="97"/>
      <c r="N202" s="103">
        <f t="shared" si="9"/>
        <v>3.6</v>
      </c>
      <c r="O202" s="98" t="s">
        <v>257</v>
      </c>
      <c r="Q202" s="129"/>
      <c r="R202" s="131"/>
      <c r="S202" s="131"/>
      <c r="T202" s="129"/>
      <c r="U202" s="104"/>
      <c r="V202" s="105"/>
    </row>
    <row r="203" spans="1:22" ht="15" hidden="1">
      <c r="A203" s="2">
        <v>29</v>
      </c>
      <c r="B203" s="76" t="str">
        <f t="shared" si="11"/>
        <v>LT-1111-K14</v>
      </c>
      <c r="C203" s="76" t="str">
        <f t="shared" si="11"/>
        <v>Vũ Thị</v>
      </c>
      <c r="D203" s="76" t="str">
        <f t="shared" si="11"/>
        <v>Thúy</v>
      </c>
      <c r="E203" s="76" t="str">
        <f t="shared" si="11"/>
        <v>10/05/1983</v>
      </c>
      <c r="F203" s="205" t="str">
        <f t="shared" si="11"/>
        <v>Nghệ An</v>
      </c>
      <c r="G203" s="129"/>
      <c r="H203" s="131"/>
      <c r="I203" s="131"/>
      <c r="J203" s="129"/>
      <c r="K203" s="198"/>
      <c r="L203" s="198"/>
      <c r="M203" s="97"/>
      <c r="N203" s="103">
        <f t="shared" si="9"/>
        <v>0</v>
      </c>
      <c r="O203" s="98" t="s">
        <v>257</v>
      </c>
      <c r="Q203" s="129"/>
      <c r="R203" s="131"/>
      <c r="S203" s="131"/>
      <c r="T203" s="129"/>
      <c r="U203" s="104"/>
      <c r="V203" s="105"/>
    </row>
    <row r="204" spans="1:22" ht="15" hidden="1">
      <c r="A204" s="2">
        <v>30</v>
      </c>
      <c r="B204" s="76" t="str">
        <f t="shared" si="11"/>
        <v>LT-1112-K14</v>
      </c>
      <c r="C204" s="76" t="str">
        <f t="shared" si="11"/>
        <v>Cù Thị</v>
      </c>
      <c r="D204" s="76" t="str">
        <f t="shared" si="11"/>
        <v>Thủy</v>
      </c>
      <c r="E204" s="76" t="str">
        <f t="shared" si="11"/>
        <v>01/02/1988</v>
      </c>
      <c r="F204" s="205" t="str">
        <f t="shared" si="11"/>
        <v>Thanh Hoá</v>
      </c>
      <c r="G204" s="129"/>
      <c r="H204" s="131"/>
      <c r="I204" s="131"/>
      <c r="J204" s="129"/>
      <c r="K204" s="198"/>
      <c r="L204" s="198">
        <v>7.5</v>
      </c>
      <c r="M204" s="97"/>
      <c r="N204" s="103">
        <f t="shared" si="9"/>
        <v>4.5</v>
      </c>
      <c r="O204" s="98" t="s">
        <v>257</v>
      </c>
      <c r="Q204" s="129"/>
      <c r="R204" s="131"/>
      <c r="S204" s="131"/>
      <c r="T204" s="129"/>
      <c r="U204" s="104"/>
      <c r="V204" s="105"/>
    </row>
    <row r="205" spans="1:22" ht="15" hidden="1">
      <c r="A205" s="2">
        <v>31</v>
      </c>
      <c r="B205" s="76" t="str">
        <f aca="true" t="shared" si="12" ref="B205:F214">B100</f>
        <v>LT-1113-K14</v>
      </c>
      <c r="C205" s="76" t="str">
        <f t="shared" si="12"/>
        <v>Hà Phạm Kiều</v>
      </c>
      <c r="D205" s="76" t="str">
        <f t="shared" si="12"/>
        <v>Trang</v>
      </c>
      <c r="E205" s="76" t="str">
        <f t="shared" si="12"/>
        <v>16/09/1987</v>
      </c>
      <c r="F205" s="205" t="str">
        <f t="shared" si="12"/>
        <v>Bình Định</v>
      </c>
      <c r="G205" s="129"/>
      <c r="H205" s="130"/>
      <c r="I205" s="130"/>
      <c r="J205" s="140"/>
      <c r="K205" s="198"/>
      <c r="L205" s="198">
        <v>7</v>
      </c>
      <c r="M205" s="97"/>
      <c r="N205" s="103">
        <f t="shared" si="9"/>
        <v>4.2</v>
      </c>
      <c r="O205" s="98" t="s">
        <v>257</v>
      </c>
      <c r="Q205" s="129"/>
      <c r="R205" s="130"/>
      <c r="S205" s="130"/>
      <c r="T205" s="140"/>
      <c r="U205" s="104"/>
      <c r="V205" s="105"/>
    </row>
    <row r="206" spans="1:22" ht="15" hidden="1">
      <c r="A206" s="2">
        <v>32</v>
      </c>
      <c r="B206" s="76" t="str">
        <f t="shared" si="12"/>
        <v>LT-1114-K14</v>
      </c>
      <c r="C206" s="76" t="str">
        <f t="shared" si="12"/>
        <v>Phạm Nguyễn Đình</v>
      </c>
      <c r="D206" s="76" t="str">
        <f t="shared" si="12"/>
        <v>Triều</v>
      </c>
      <c r="E206" s="76" t="str">
        <f t="shared" si="12"/>
        <v>20/11/1987</v>
      </c>
      <c r="F206" s="205" t="str">
        <f t="shared" si="12"/>
        <v>Quảng Ngãi</v>
      </c>
      <c r="G206" s="129"/>
      <c r="H206" s="130"/>
      <c r="I206" s="130"/>
      <c r="J206" s="140"/>
      <c r="K206" s="198"/>
      <c r="L206" s="198">
        <v>7</v>
      </c>
      <c r="M206" s="97"/>
      <c r="N206" s="103">
        <f t="shared" si="9"/>
        <v>4.2</v>
      </c>
      <c r="O206" s="98" t="s">
        <v>257</v>
      </c>
      <c r="Q206" s="129"/>
      <c r="R206" s="130"/>
      <c r="S206" s="130"/>
      <c r="T206" s="140"/>
      <c r="U206" s="104"/>
      <c r="V206" s="105"/>
    </row>
    <row r="207" spans="1:22" ht="15" hidden="1">
      <c r="A207" s="2">
        <v>33</v>
      </c>
      <c r="B207" s="76" t="str">
        <f t="shared" si="12"/>
        <v>LT-1115-K14</v>
      </c>
      <c r="C207" s="76" t="str">
        <f t="shared" si="12"/>
        <v>Phan Thị</v>
      </c>
      <c r="D207" s="76" t="str">
        <f t="shared" si="12"/>
        <v>Tùng</v>
      </c>
      <c r="E207" s="76" t="str">
        <f t="shared" si="12"/>
        <v>10/08/1978</v>
      </c>
      <c r="F207" s="205" t="str">
        <f t="shared" si="12"/>
        <v>Nghệ An</v>
      </c>
      <c r="G207" s="129"/>
      <c r="H207" s="130"/>
      <c r="I207" s="130"/>
      <c r="J207" s="140"/>
      <c r="K207" s="198"/>
      <c r="L207" s="198">
        <v>8</v>
      </c>
      <c r="M207" s="97"/>
      <c r="N207" s="103">
        <f t="shared" si="9"/>
        <v>4.8</v>
      </c>
      <c r="O207" s="98" t="s">
        <v>257</v>
      </c>
      <c r="Q207" s="129"/>
      <c r="R207" s="130"/>
      <c r="S207" s="130"/>
      <c r="T207" s="140"/>
      <c r="U207" s="104"/>
      <c r="V207" s="105"/>
    </row>
    <row r="208" spans="1:22" ht="15" hidden="1">
      <c r="A208" s="2">
        <v>34</v>
      </c>
      <c r="B208" s="76" t="str">
        <f t="shared" si="12"/>
        <v>LT-1116-K14</v>
      </c>
      <c r="C208" s="76" t="str">
        <f t="shared" si="12"/>
        <v>Nguyễn Văn</v>
      </c>
      <c r="D208" s="76" t="str">
        <f t="shared" si="12"/>
        <v>Tưởng</v>
      </c>
      <c r="E208" s="76" t="str">
        <f t="shared" si="12"/>
        <v>28/02/1987</v>
      </c>
      <c r="F208" s="205" t="str">
        <f t="shared" si="12"/>
        <v>Bình Định</v>
      </c>
      <c r="G208" s="129"/>
      <c r="H208" s="131"/>
      <c r="I208" s="131"/>
      <c r="J208" s="129"/>
      <c r="K208" s="198"/>
      <c r="L208" s="198">
        <v>6.5</v>
      </c>
      <c r="M208" s="97"/>
      <c r="N208" s="103">
        <f t="shared" si="9"/>
        <v>3.9</v>
      </c>
      <c r="O208" s="98" t="s">
        <v>257</v>
      </c>
      <c r="Q208" s="129"/>
      <c r="R208" s="131"/>
      <c r="S208" s="131"/>
      <c r="T208" s="129"/>
      <c r="U208" s="104"/>
      <c r="V208" s="105"/>
    </row>
    <row r="209" spans="1:22" ht="15" hidden="1">
      <c r="A209" s="2">
        <v>35</v>
      </c>
      <c r="B209" s="76" t="str">
        <f t="shared" si="12"/>
        <v>LT-1117-K14</v>
      </c>
      <c r="C209" s="76" t="str">
        <f t="shared" si="12"/>
        <v>Trần Thi Hải</v>
      </c>
      <c r="D209" s="76" t="str">
        <f t="shared" si="12"/>
        <v>Vân</v>
      </c>
      <c r="E209" s="76" t="str">
        <f t="shared" si="12"/>
        <v>15/07/1983</v>
      </c>
      <c r="F209" s="205" t="str">
        <f t="shared" si="12"/>
        <v>Thái Bình</v>
      </c>
      <c r="G209" s="129"/>
      <c r="H209" s="131"/>
      <c r="I209" s="131"/>
      <c r="J209" s="129"/>
      <c r="K209" s="198"/>
      <c r="L209" s="198">
        <v>8</v>
      </c>
      <c r="M209" s="97"/>
      <c r="N209" s="103">
        <f t="shared" si="9"/>
        <v>4.8</v>
      </c>
      <c r="O209" s="98" t="s">
        <v>257</v>
      </c>
      <c r="Q209" s="129"/>
      <c r="R209" s="131"/>
      <c r="S209" s="131"/>
      <c r="T209" s="129"/>
      <c r="U209" s="104"/>
      <c r="V209" s="105"/>
    </row>
    <row r="210" spans="1:22" ht="15" hidden="1">
      <c r="A210" s="2">
        <v>36</v>
      </c>
      <c r="B210" s="76" t="str">
        <f t="shared" si="12"/>
        <v>LT-1118-K14</v>
      </c>
      <c r="C210" s="76" t="str">
        <f t="shared" si="12"/>
        <v>Trần Biên</v>
      </c>
      <c r="D210" s="76" t="str">
        <f t="shared" si="12"/>
        <v>Cương</v>
      </c>
      <c r="E210" s="76">
        <f t="shared" si="12"/>
        <v>30470</v>
      </c>
      <c r="F210" s="205" t="str">
        <f t="shared" si="12"/>
        <v>Hà Giang</v>
      </c>
      <c r="G210" s="129"/>
      <c r="H210" s="131"/>
      <c r="I210" s="131"/>
      <c r="J210" s="129"/>
      <c r="K210" s="198"/>
      <c r="L210" s="198">
        <v>6</v>
      </c>
      <c r="M210" s="97"/>
      <c r="N210" s="103">
        <f t="shared" si="9"/>
        <v>3.6</v>
      </c>
      <c r="O210" s="98" t="s">
        <v>257</v>
      </c>
      <c r="Q210" s="129"/>
      <c r="R210" s="131"/>
      <c r="S210" s="131"/>
      <c r="T210" s="129"/>
      <c r="U210" s="104"/>
      <c r="V210" s="105"/>
    </row>
    <row r="211" spans="1:22" ht="15" hidden="1">
      <c r="A211" s="2">
        <v>37</v>
      </c>
      <c r="B211" s="76" t="str">
        <f t="shared" si="12"/>
        <v>LT-1119-K14</v>
      </c>
      <c r="C211" s="76" t="str">
        <f t="shared" si="12"/>
        <v>Huỳnh Thị Tiền</v>
      </c>
      <c r="D211" s="76" t="str">
        <f t="shared" si="12"/>
        <v>Dung</v>
      </c>
      <c r="E211" s="76">
        <f t="shared" si="12"/>
        <v>32801</v>
      </c>
      <c r="F211" s="205" t="str">
        <f t="shared" si="12"/>
        <v>BRVT</v>
      </c>
      <c r="G211" s="129"/>
      <c r="H211" s="131"/>
      <c r="I211" s="131"/>
      <c r="J211" s="129"/>
      <c r="K211" s="198"/>
      <c r="L211" s="198">
        <v>6</v>
      </c>
      <c r="M211" s="97"/>
      <c r="N211" s="103">
        <f t="shared" si="9"/>
        <v>3.6</v>
      </c>
      <c r="O211" s="98" t="s">
        <v>257</v>
      </c>
      <c r="Q211" s="129"/>
      <c r="R211" s="131"/>
      <c r="S211" s="131"/>
      <c r="T211" s="129"/>
      <c r="U211" s="104"/>
      <c r="V211" s="105"/>
    </row>
    <row r="212" spans="1:22" ht="15" hidden="1">
      <c r="A212" s="2">
        <v>38</v>
      </c>
      <c r="B212" s="76" t="str">
        <f t="shared" si="12"/>
        <v>LT-1120-K14</v>
      </c>
      <c r="C212" s="76" t="str">
        <f t="shared" si="12"/>
        <v>Trần Thị Thanh</v>
      </c>
      <c r="D212" s="76" t="str">
        <f t="shared" si="12"/>
        <v>Nga</v>
      </c>
      <c r="E212" s="76">
        <f t="shared" si="12"/>
        <v>33441</v>
      </c>
      <c r="F212" s="205" t="str">
        <f t="shared" si="12"/>
        <v>Hòa Thành</v>
      </c>
      <c r="G212" s="129"/>
      <c r="H212" s="131"/>
      <c r="I212" s="131"/>
      <c r="J212" s="129"/>
      <c r="K212" s="198"/>
      <c r="L212" s="198">
        <v>7.5</v>
      </c>
      <c r="M212" s="97"/>
      <c r="N212" s="103">
        <f t="shared" si="9"/>
        <v>4.5</v>
      </c>
      <c r="O212" s="98" t="s">
        <v>257</v>
      </c>
      <c r="Q212" s="129"/>
      <c r="R212" s="131"/>
      <c r="S212" s="131"/>
      <c r="T212" s="129"/>
      <c r="U212" s="104"/>
      <c r="V212" s="105"/>
    </row>
    <row r="213" spans="1:22" ht="15" hidden="1">
      <c r="A213" s="2">
        <v>39</v>
      </c>
      <c r="B213" s="76" t="str">
        <f t="shared" si="12"/>
        <v>LT-1121-K14</v>
      </c>
      <c r="C213" s="76" t="str">
        <f t="shared" si="12"/>
        <v>Võ Thị Thu</v>
      </c>
      <c r="D213" s="76" t="str">
        <f t="shared" si="12"/>
        <v>Ngà</v>
      </c>
      <c r="E213" s="76">
        <f t="shared" si="12"/>
        <v>32038</v>
      </c>
      <c r="F213" s="205" t="str">
        <f t="shared" si="12"/>
        <v>Lâm Đồng</v>
      </c>
      <c r="G213" s="129"/>
      <c r="H213" s="131"/>
      <c r="I213" s="131"/>
      <c r="J213" s="129"/>
      <c r="K213" s="198"/>
      <c r="L213" s="198">
        <v>6</v>
      </c>
      <c r="M213" s="97"/>
      <c r="N213" s="103">
        <f t="shared" si="9"/>
        <v>3.6</v>
      </c>
      <c r="O213" s="98" t="s">
        <v>257</v>
      </c>
      <c r="Q213" s="129"/>
      <c r="R213" s="131"/>
      <c r="S213" s="131"/>
      <c r="T213" s="129"/>
      <c r="U213" s="104"/>
      <c r="V213" s="105"/>
    </row>
    <row r="214" spans="1:22" ht="15" hidden="1">
      <c r="A214" s="2">
        <v>40</v>
      </c>
      <c r="B214" s="76" t="str">
        <f t="shared" si="12"/>
        <v>LT-1123-K14</v>
      </c>
      <c r="C214" s="76" t="str">
        <f t="shared" si="12"/>
        <v>Pham Thị Ngọc</v>
      </c>
      <c r="D214" s="76" t="str">
        <f t="shared" si="12"/>
        <v>Thúy</v>
      </c>
      <c r="E214" s="76" t="str">
        <f t="shared" si="12"/>
        <v>17/03/1995</v>
      </c>
      <c r="F214" s="205" t="str">
        <f t="shared" si="12"/>
        <v>BRVT</v>
      </c>
      <c r="G214" s="132"/>
      <c r="H214" s="133"/>
      <c r="I214" s="133"/>
      <c r="J214" s="132"/>
      <c r="K214" s="132"/>
      <c r="L214" s="204">
        <v>7</v>
      </c>
      <c r="M214" s="97"/>
      <c r="N214" s="103">
        <f t="shared" si="9"/>
        <v>4.2</v>
      </c>
      <c r="O214" s="98" t="s">
        <v>257</v>
      </c>
      <c r="Q214" s="132"/>
      <c r="R214" s="133"/>
      <c r="S214" s="133"/>
      <c r="T214" s="132"/>
      <c r="U214" s="104"/>
      <c r="V214" s="105"/>
    </row>
    <row r="215" spans="1:22" ht="15" hidden="1">
      <c r="A215" s="2">
        <v>41</v>
      </c>
      <c r="B215" s="76" t="str">
        <f aca="true" t="shared" si="13" ref="B215:F220">B110</f>
        <v>LT-1122-K14</v>
      </c>
      <c r="C215" s="76" t="str">
        <f t="shared" si="13"/>
        <v>Trần Anh</v>
      </c>
      <c r="D215" s="76" t="str">
        <f t="shared" si="13"/>
        <v>Việt</v>
      </c>
      <c r="E215" s="76">
        <f t="shared" si="13"/>
        <v>29967</v>
      </c>
      <c r="F215" s="205" t="str">
        <f t="shared" si="13"/>
        <v>Nghệ Tĩnh</v>
      </c>
      <c r="G215" s="134"/>
      <c r="H215" s="135"/>
      <c r="I215" s="135"/>
      <c r="J215" s="134"/>
      <c r="K215" s="199"/>
      <c r="L215" s="199">
        <v>6</v>
      </c>
      <c r="M215" s="97"/>
      <c r="N215" s="103">
        <f t="shared" si="9"/>
        <v>3.6</v>
      </c>
      <c r="O215" s="98" t="s">
        <v>257</v>
      </c>
      <c r="Q215" s="134"/>
      <c r="R215" s="135"/>
      <c r="S215" s="135"/>
      <c r="T215" s="134"/>
      <c r="U215" s="104"/>
      <c r="V215" s="105"/>
    </row>
    <row r="216" spans="1:22" ht="15" hidden="1">
      <c r="A216" s="2">
        <v>42</v>
      </c>
      <c r="B216" s="76" t="str">
        <f t="shared" si="13"/>
        <v>LT-1124-K14</v>
      </c>
      <c r="C216" s="76" t="str">
        <f t="shared" si="13"/>
        <v>Đặng Thị</v>
      </c>
      <c r="D216" s="76" t="str">
        <f t="shared" si="13"/>
        <v>Thuận</v>
      </c>
      <c r="E216" s="76" t="str">
        <f t="shared" si="13"/>
        <v>07/09/1991</v>
      </c>
      <c r="F216" s="205" t="str">
        <f t="shared" si="13"/>
        <v>BRVT</v>
      </c>
      <c r="G216" s="132"/>
      <c r="H216" s="133"/>
      <c r="I216" s="133"/>
      <c r="J216" s="132"/>
      <c r="K216" s="132"/>
      <c r="L216" s="204">
        <v>7.5</v>
      </c>
      <c r="M216" s="97"/>
      <c r="N216" s="103">
        <f t="shared" si="9"/>
        <v>4.5</v>
      </c>
      <c r="O216" s="98" t="s">
        <v>257</v>
      </c>
      <c r="Q216" s="132"/>
      <c r="R216" s="133"/>
      <c r="S216" s="133"/>
      <c r="T216" s="132"/>
      <c r="U216" s="104"/>
      <c r="V216" s="105"/>
    </row>
    <row r="217" spans="1:22" ht="15" hidden="1">
      <c r="A217" s="2">
        <v>43</v>
      </c>
      <c r="B217" s="76" t="str">
        <f t="shared" si="13"/>
        <v>LT-1125-K14</v>
      </c>
      <c r="C217" s="76" t="str">
        <f t="shared" si="13"/>
        <v>Nguyễn Lê Mỹ</v>
      </c>
      <c r="D217" s="76" t="str">
        <f t="shared" si="13"/>
        <v>Duy</v>
      </c>
      <c r="E217" s="76" t="str">
        <f t="shared" si="13"/>
        <v>04/12/1978</v>
      </c>
      <c r="F217" s="205" t="str">
        <f t="shared" si="13"/>
        <v>Bến Tre</v>
      </c>
      <c r="G217" s="134"/>
      <c r="H217" s="135"/>
      <c r="I217" s="135"/>
      <c r="J217" s="134"/>
      <c r="K217" s="199"/>
      <c r="L217" s="199">
        <v>7</v>
      </c>
      <c r="M217" s="97"/>
      <c r="N217" s="103">
        <f t="shared" si="9"/>
        <v>4.2</v>
      </c>
      <c r="O217" s="98" t="s">
        <v>257</v>
      </c>
      <c r="Q217" s="134"/>
      <c r="R217" s="135"/>
      <c r="S217" s="135"/>
      <c r="T217" s="134"/>
      <c r="U217" s="104"/>
      <c r="V217" s="105"/>
    </row>
    <row r="218" spans="1:22" ht="15" hidden="1">
      <c r="A218" s="2">
        <v>44</v>
      </c>
      <c r="B218" s="76" t="str">
        <f t="shared" si="13"/>
        <v>LT-1126-K14</v>
      </c>
      <c r="C218" s="76" t="str">
        <f t="shared" si="13"/>
        <v>Đỗ Thị Thùy</v>
      </c>
      <c r="D218" s="76" t="str">
        <f t="shared" si="13"/>
        <v>Duyên</v>
      </c>
      <c r="E218" s="76" t="str">
        <f t="shared" si="13"/>
        <v>10/05/1992</v>
      </c>
      <c r="F218" s="205" t="str">
        <f t="shared" si="13"/>
        <v>BR-VT</v>
      </c>
      <c r="G218" s="134"/>
      <c r="H218" s="135"/>
      <c r="I218" s="135"/>
      <c r="J218" s="134"/>
      <c r="K218" s="199"/>
      <c r="L218" s="199">
        <v>7</v>
      </c>
      <c r="M218" s="97"/>
      <c r="N218" s="103">
        <f t="shared" si="9"/>
        <v>4.2</v>
      </c>
      <c r="O218" s="98" t="s">
        <v>257</v>
      </c>
      <c r="Q218" s="134"/>
      <c r="R218" s="135"/>
      <c r="S218" s="135"/>
      <c r="T218" s="134"/>
      <c r="U218" s="104"/>
      <c r="V218" s="105"/>
    </row>
    <row r="219" spans="1:22" ht="15" hidden="1">
      <c r="A219" s="2">
        <v>45</v>
      </c>
      <c r="B219" s="76" t="str">
        <f t="shared" si="13"/>
        <v>LT-1127-K14</v>
      </c>
      <c r="C219" s="76" t="str">
        <f t="shared" si="13"/>
        <v>Nguyễn Thị</v>
      </c>
      <c r="D219" s="76" t="str">
        <f t="shared" si="13"/>
        <v>Miền</v>
      </c>
      <c r="E219" s="76" t="str">
        <f t="shared" si="13"/>
        <v>21/09/1986</v>
      </c>
      <c r="F219" s="205" t="str">
        <f t="shared" si="13"/>
        <v>Thái Bình</v>
      </c>
      <c r="G219" s="134"/>
      <c r="H219" s="135"/>
      <c r="I219" s="135"/>
      <c r="J219" s="134"/>
      <c r="K219" s="199"/>
      <c r="L219" s="199">
        <v>7</v>
      </c>
      <c r="M219" s="97"/>
      <c r="N219" s="103">
        <f t="shared" si="9"/>
        <v>4.2</v>
      </c>
      <c r="O219" s="98" t="s">
        <v>257</v>
      </c>
      <c r="Q219" s="134"/>
      <c r="R219" s="135"/>
      <c r="S219" s="135"/>
      <c r="T219" s="134"/>
      <c r="U219" s="104"/>
      <c r="V219" s="105"/>
    </row>
    <row r="220" spans="1:22" ht="15" hidden="1">
      <c r="A220" s="2">
        <v>46</v>
      </c>
      <c r="B220" s="76" t="str">
        <f t="shared" si="13"/>
        <v>LT-1128-K14</v>
      </c>
      <c r="C220" s="76" t="str">
        <f t="shared" si="13"/>
        <v>Đỗ Thị</v>
      </c>
      <c r="D220" s="76" t="str">
        <f t="shared" si="13"/>
        <v>Nga</v>
      </c>
      <c r="E220" s="76" t="str">
        <f t="shared" si="13"/>
        <v>08/06/1995</v>
      </c>
      <c r="F220" s="205" t="str">
        <f t="shared" si="13"/>
        <v>Bình Thuận</v>
      </c>
      <c r="G220" s="134"/>
      <c r="H220" s="135"/>
      <c r="I220" s="135"/>
      <c r="J220" s="134"/>
      <c r="K220" s="199"/>
      <c r="L220" s="199">
        <v>7</v>
      </c>
      <c r="M220" s="97"/>
      <c r="N220" s="103">
        <f t="shared" si="9"/>
        <v>4.2</v>
      </c>
      <c r="O220" s="98" t="s">
        <v>257</v>
      </c>
      <c r="Q220" s="134"/>
      <c r="R220" s="135"/>
      <c r="S220" s="135"/>
      <c r="T220" s="134"/>
      <c r="U220" s="104"/>
      <c r="V220" s="105"/>
    </row>
    <row r="221" ht="15.75" hidden="1"/>
    <row r="222" ht="15.75" hidden="1"/>
    <row r="223" ht="15.75" hidden="1"/>
    <row r="224" ht="15.75" hidden="1">
      <c r="A224" s="6" t="str">
        <f>C52</f>
        <v>Kiểm toán tài chính 1</v>
      </c>
    </row>
    <row r="225" spans="1:15" ht="63.75" customHeight="1" hidden="1">
      <c r="A225" s="224" t="s">
        <v>2</v>
      </c>
      <c r="B225" s="83" t="s">
        <v>43</v>
      </c>
      <c r="C225" s="87" t="s">
        <v>3</v>
      </c>
      <c r="D225" s="88"/>
      <c r="E225" s="85" t="s">
        <v>4</v>
      </c>
      <c r="F225" s="189" t="s">
        <v>5</v>
      </c>
      <c r="G225" s="4" t="s">
        <v>6</v>
      </c>
      <c r="H225" s="4" t="s">
        <v>7</v>
      </c>
      <c r="I225" s="4"/>
      <c r="J225" s="4" t="s">
        <v>8</v>
      </c>
      <c r="K225" s="4"/>
      <c r="L225" s="95" t="s">
        <v>9</v>
      </c>
      <c r="M225" s="96"/>
      <c r="N225" s="83" t="s">
        <v>10</v>
      </c>
      <c r="O225" s="83" t="s">
        <v>11</v>
      </c>
    </row>
    <row r="226" spans="1:15" ht="15.75" hidden="1">
      <c r="A226" s="216"/>
      <c r="B226" s="86"/>
      <c r="C226" s="89"/>
      <c r="D226" s="90"/>
      <c r="E226" s="86"/>
      <c r="F226" s="190"/>
      <c r="G226" s="4"/>
      <c r="H226" s="3" t="s">
        <v>12</v>
      </c>
      <c r="I226" s="3" t="s">
        <v>13</v>
      </c>
      <c r="J226" s="3" t="s">
        <v>12</v>
      </c>
      <c r="K226" s="3" t="s">
        <v>13</v>
      </c>
      <c r="L226" s="74" t="s">
        <v>41</v>
      </c>
      <c r="M226" s="4" t="s">
        <v>42</v>
      </c>
      <c r="N226" s="93"/>
      <c r="O226" s="93"/>
    </row>
    <row r="227" spans="1:15" ht="15.75" hidden="1">
      <c r="A227" s="217"/>
      <c r="B227" s="84"/>
      <c r="C227" s="91"/>
      <c r="D227" s="92"/>
      <c r="E227" s="84"/>
      <c r="F227" s="205"/>
      <c r="G227" s="4"/>
      <c r="H227" s="3"/>
      <c r="I227" s="3"/>
      <c r="J227" s="3"/>
      <c r="K227" s="3"/>
      <c r="L227" s="4"/>
      <c r="M227" s="4"/>
      <c r="N227" s="94"/>
      <c r="O227" s="94"/>
    </row>
    <row r="228" spans="1:22" ht="15" hidden="1">
      <c r="A228" s="2">
        <v>1</v>
      </c>
      <c r="B228" s="76" t="str">
        <f aca="true" t="shared" si="14" ref="B228:F237">B70</f>
        <v>LT-1083-K14</v>
      </c>
      <c r="C228" s="76" t="str">
        <f t="shared" si="14"/>
        <v>Mai Thị An</v>
      </c>
      <c r="D228" s="76" t="str">
        <f t="shared" si="14"/>
        <v>Bình</v>
      </c>
      <c r="E228" s="76" t="str">
        <f t="shared" si="14"/>
        <v>16/06/1977</v>
      </c>
      <c r="F228" s="205" t="str">
        <f t="shared" si="14"/>
        <v>BRVT</v>
      </c>
      <c r="G228" s="125"/>
      <c r="H228" s="126"/>
      <c r="I228" s="126"/>
      <c r="J228" s="137"/>
      <c r="K228" s="200"/>
      <c r="L228" s="200"/>
      <c r="M228" s="97"/>
      <c r="N228" s="103">
        <f>ROUND(ROUND(((IF(K228&lt;&gt;"",J228*2+K228*2,J228*2)+IF(H228&lt;&gt;"",H228,0))/(IF(K228&lt;&gt;"",4,2)+IF(H228&lt;&gt;"",1,0))*3+G228)/4,2)*0.4+IF(M228&lt;&gt;"",M228,L228)*0.6,2)</f>
        <v>0</v>
      </c>
      <c r="O228" s="98" t="str">
        <f>IF(OR(MAX($L$228:$L$273)=0,MAX($G$228:$K$273)=0),"Đang cập nhật các cột điểm còn thiếu",IF(F228=$P$67,F228,IF(AND(N228&lt;5,MAX(G228:K228)=0),"Học lại",IF(N228&lt;5," Thi lại",""))))</f>
        <v>Đang cập nhật các cột điểm còn thiếu</v>
      </c>
      <c r="Q228" s="104"/>
      <c r="R228" s="104"/>
      <c r="S228" s="104"/>
      <c r="T228" s="104"/>
      <c r="U228" s="104"/>
      <c r="V228" s="104"/>
    </row>
    <row r="229" spans="1:22" ht="15" hidden="1">
      <c r="A229" s="2">
        <v>2</v>
      </c>
      <c r="B229" s="76" t="str">
        <f t="shared" si="14"/>
        <v>LT-1084-K14</v>
      </c>
      <c r="C229" s="76" t="str">
        <f t="shared" si="14"/>
        <v>Trần Diễn</v>
      </c>
      <c r="D229" s="76" t="str">
        <f t="shared" si="14"/>
        <v>Chinh</v>
      </c>
      <c r="E229" s="76" t="str">
        <f t="shared" si="14"/>
        <v>17/03/1980</v>
      </c>
      <c r="F229" s="205" t="str">
        <f t="shared" si="14"/>
        <v>Cửu Long</v>
      </c>
      <c r="G229" s="127"/>
      <c r="H229" s="128"/>
      <c r="I229" s="128"/>
      <c r="J229" s="138"/>
      <c r="K229" s="201"/>
      <c r="L229" s="197"/>
      <c r="M229" s="97"/>
      <c r="N229" s="103">
        <f aca="true" t="shared" si="15" ref="N229:N273">ROUND(ROUND(((IF(K229&lt;&gt;"",J229*2+K229*2,J229*2)+IF(H229&lt;&gt;"",H229,0))/(IF(K229&lt;&gt;"",4,2)+IF(H229&lt;&gt;"",1,0))*3+G229)/4,2)*0.4+IF(M229&lt;&gt;"",M229,L229)*0.6,2)</f>
        <v>0</v>
      </c>
      <c r="O229" s="98" t="str">
        <f aca="true" t="shared" si="16" ref="O229:O273">IF(OR(MAX($L$228:$L$273)=0,MAX($G$228:$K$273)=0),"Đang cập nhật các cột điểm còn thiếu",IF(F229=$P$67,F229,IF(AND(N229&lt;5,MAX(G229:K229)=0),"Học lại",IF(N229&lt;5," Thi lại",""))))</f>
        <v>Đang cập nhật các cột điểm còn thiếu</v>
      </c>
      <c r="Q229" s="104"/>
      <c r="R229" s="104"/>
      <c r="S229" s="104"/>
      <c r="T229" s="104"/>
      <c r="U229" s="104"/>
      <c r="V229" s="104"/>
    </row>
    <row r="230" spans="1:22" ht="15" hidden="1">
      <c r="A230" s="2">
        <v>3</v>
      </c>
      <c r="B230" s="76" t="str">
        <f t="shared" si="14"/>
        <v>LT-1085-K14</v>
      </c>
      <c r="C230" s="76" t="str">
        <f t="shared" si="14"/>
        <v>Nguyễn Thị</v>
      </c>
      <c r="D230" s="76" t="str">
        <f t="shared" si="14"/>
        <v>Dâu</v>
      </c>
      <c r="E230" s="76" t="str">
        <f t="shared" si="14"/>
        <v>10/09/1985</v>
      </c>
      <c r="F230" s="205" t="str">
        <f t="shared" si="14"/>
        <v>An Mỹ</v>
      </c>
      <c r="G230" s="127"/>
      <c r="H230" s="128"/>
      <c r="I230" s="128"/>
      <c r="J230" s="138"/>
      <c r="K230" s="201"/>
      <c r="L230" s="197"/>
      <c r="M230" s="97"/>
      <c r="N230" s="103">
        <f t="shared" si="15"/>
        <v>0</v>
      </c>
      <c r="O230" s="98" t="str">
        <f t="shared" si="16"/>
        <v>Đang cập nhật các cột điểm còn thiếu</v>
      </c>
      <c r="Q230" s="104"/>
      <c r="R230" s="104"/>
      <c r="S230" s="104"/>
      <c r="T230" s="104"/>
      <c r="U230" s="104"/>
      <c r="V230" s="104"/>
    </row>
    <row r="231" spans="1:22" ht="15" hidden="1">
      <c r="A231" s="2">
        <v>4</v>
      </c>
      <c r="B231" s="76" t="str">
        <f t="shared" si="14"/>
        <v>LT-1086-K14</v>
      </c>
      <c r="C231" s="76" t="str">
        <f t="shared" si="14"/>
        <v>Nguyễn Thị Hồng</v>
      </c>
      <c r="D231" s="76" t="str">
        <f t="shared" si="14"/>
        <v>Diệu</v>
      </c>
      <c r="E231" s="76" t="str">
        <f t="shared" si="14"/>
        <v>18/07/1983</v>
      </c>
      <c r="F231" s="205" t="str">
        <f t="shared" si="14"/>
        <v>Quảng Trị</v>
      </c>
      <c r="G231" s="127"/>
      <c r="H231" s="128"/>
      <c r="I231" s="128"/>
      <c r="J231" s="138"/>
      <c r="K231" s="197"/>
      <c r="L231" s="197"/>
      <c r="M231" s="97"/>
      <c r="N231" s="103">
        <f t="shared" si="15"/>
        <v>0</v>
      </c>
      <c r="O231" s="98" t="str">
        <f t="shared" si="16"/>
        <v>Đang cập nhật các cột điểm còn thiếu</v>
      </c>
      <c r="Q231" s="196"/>
      <c r="R231" s="196"/>
      <c r="S231" s="196"/>
      <c r="T231" s="196"/>
      <c r="U231" s="196"/>
      <c r="V231" s="196"/>
    </row>
    <row r="232" spans="1:22" ht="15" hidden="1">
      <c r="A232" s="2">
        <v>5</v>
      </c>
      <c r="B232" s="76" t="str">
        <f t="shared" si="14"/>
        <v>LT-1087-K14</v>
      </c>
      <c r="C232" s="76" t="str">
        <f t="shared" si="14"/>
        <v>Trần Thị</v>
      </c>
      <c r="D232" s="76" t="str">
        <f t="shared" si="14"/>
        <v>Dư</v>
      </c>
      <c r="E232" s="76" t="str">
        <f t="shared" si="14"/>
        <v>02/03/1985</v>
      </c>
      <c r="F232" s="205" t="str">
        <f t="shared" si="14"/>
        <v>Hà Nam</v>
      </c>
      <c r="G232" s="127"/>
      <c r="H232" s="128"/>
      <c r="I232" s="128"/>
      <c r="J232" s="138"/>
      <c r="K232" s="197"/>
      <c r="L232" s="197"/>
      <c r="M232" s="97"/>
      <c r="N232" s="103">
        <f t="shared" si="15"/>
        <v>0</v>
      </c>
      <c r="O232" s="98" t="str">
        <f t="shared" si="16"/>
        <v>Đang cập nhật các cột điểm còn thiếu</v>
      </c>
      <c r="Q232" s="104"/>
      <c r="R232" s="104"/>
      <c r="S232" s="104"/>
      <c r="T232" s="104"/>
      <c r="U232" s="104"/>
      <c r="V232" s="104"/>
    </row>
    <row r="233" spans="1:22" ht="15" hidden="1">
      <c r="A233" s="2">
        <v>6</v>
      </c>
      <c r="B233" s="76" t="str">
        <f t="shared" si="14"/>
        <v>LT-1088-K14</v>
      </c>
      <c r="C233" s="76" t="str">
        <f t="shared" si="14"/>
        <v>Đặng Thị Thu</v>
      </c>
      <c r="D233" s="76" t="str">
        <f t="shared" si="14"/>
        <v>Hà</v>
      </c>
      <c r="E233" s="76" t="str">
        <f t="shared" si="14"/>
        <v>19/08/1988</v>
      </c>
      <c r="F233" s="205" t="str">
        <f t="shared" si="14"/>
        <v>Hải Dương</v>
      </c>
      <c r="G233" s="127"/>
      <c r="H233" s="128"/>
      <c r="I233" s="128"/>
      <c r="J233" s="138"/>
      <c r="K233" s="202"/>
      <c r="L233" s="197"/>
      <c r="M233" s="97"/>
      <c r="N233" s="103">
        <f t="shared" si="15"/>
        <v>0</v>
      </c>
      <c r="O233" s="98" t="str">
        <f t="shared" si="16"/>
        <v>Đang cập nhật các cột điểm còn thiếu</v>
      </c>
      <c r="Q233" s="104"/>
      <c r="R233" s="104"/>
      <c r="S233" s="104"/>
      <c r="T233" s="104"/>
      <c r="U233" s="104"/>
      <c r="V233" s="104"/>
    </row>
    <row r="234" spans="1:22" ht="15" hidden="1">
      <c r="A234" s="2">
        <v>7</v>
      </c>
      <c r="B234" s="76" t="str">
        <f t="shared" si="14"/>
        <v>LT-1089-K14</v>
      </c>
      <c r="C234" s="76" t="str">
        <f t="shared" si="14"/>
        <v>Phan Thị</v>
      </c>
      <c r="D234" s="76" t="str">
        <f t="shared" si="14"/>
        <v>Hiền</v>
      </c>
      <c r="E234" s="76" t="str">
        <f t="shared" si="14"/>
        <v>07/07/1992</v>
      </c>
      <c r="F234" s="205" t="str">
        <f t="shared" si="14"/>
        <v>Hà Tĩnh</v>
      </c>
      <c r="G234" s="127"/>
      <c r="H234" s="128"/>
      <c r="I234" s="128"/>
      <c r="J234" s="138"/>
      <c r="K234" s="202"/>
      <c r="L234" s="197"/>
      <c r="M234" s="97"/>
      <c r="N234" s="103">
        <f t="shared" si="15"/>
        <v>0</v>
      </c>
      <c r="O234" s="98" t="str">
        <f t="shared" si="16"/>
        <v>Đang cập nhật các cột điểm còn thiếu</v>
      </c>
      <c r="Q234" s="104"/>
      <c r="R234" s="104"/>
      <c r="S234" s="104"/>
      <c r="T234" s="104"/>
      <c r="U234" s="104"/>
      <c r="V234" s="104"/>
    </row>
    <row r="235" spans="1:22" ht="15" hidden="1">
      <c r="A235" s="2">
        <v>8</v>
      </c>
      <c r="B235" s="76" t="str">
        <f t="shared" si="14"/>
        <v>LT-1090-K14</v>
      </c>
      <c r="C235" s="76" t="str">
        <f t="shared" si="14"/>
        <v>Hoàng Hữu</v>
      </c>
      <c r="D235" s="76" t="str">
        <f t="shared" si="14"/>
        <v>Hiển</v>
      </c>
      <c r="E235" s="76" t="str">
        <f t="shared" si="14"/>
        <v>15/01/1993</v>
      </c>
      <c r="F235" s="205" t="str">
        <f t="shared" si="14"/>
        <v>Ninh Thuận</v>
      </c>
      <c r="G235" s="127"/>
      <c r="H235" s="128"/>
      <c r="I235" s="128"/>
      <c r="J235" s="138"/>
      <c r="K235" s="203"/>
      <c r="L235" s="197"/>
      <c r="M235" s="97"/>
      <c r="N235" s="103">
        <f t="shared" si="15"/>
        <v>0</v>
      </c>
      <c r="O235" s="98" t="str">
        <f t="shared" si="16"/>
        <v>Đang cập nhật các cột điểm còn thiếu</v>
      </c>
      <c r="Q235" s="104"/>
      <c r="R235" s="104"/>
      <c r="S235" s="104"/>
      <c r="T235" s="104"/>
      <c r="U235" s="104"/>
      <c r="V235" s="104"/>
    </row>
    <row r="236" spans="1:22" ht="15" hidden="1">
      <c r="A236" s="2">
        <v>9</v>
      </c>
      <c r="B236" s="76" t="str">
        <f t="shared" si="14"/>
        <v>LT-1091-K14</v>
      </c>
      <c r="C236" s="76" t="str">
        <f t="shared" si="14"/>
        <v>Nguyễn Thị Kim</v>
      </c>
      <c r="D236" s="76" t="str">
        <f t="shared" si="14"/>
        <v>Hồng</v>
      </c>
      <c r="E236" s="76" t="str">
        <f t="shared" si="14"/>
        <v>25/03/1989</v>
      </c>
      <c r="F236" s="205" t="str">
        <f t="shared" si="14"/>
        <v>BRVT</v>
      </c>
      <c r="G236" s="127"/>
      <c r="H236" s="128"/>
      <c r="I236" s="128"/>
      <c r="J236" s="138"/>
      <c r="K236" s="197"/>
      <c r="L236" s="197"/>
      <c r="M236" s="97"/>
      <c r="N236" s="103">
        <f t="shared" si="15"/>
        <v>0</v>
      </c>
      <c r="O236" s="98" t="str">
        <f t="shared" si="16"/>
        <v>Đang cập nhật các cột điểm còn thiếu</v>
      </c>
      <c r="Q236" s="104"/>
      <c r="R236" s="104"/>
      <c r="S236" s="104"/>
      <c r="T236" s="104"/>
      <c r="U236" s="104"/>
      <c r="V236" s="104"/>
    </row>
    <row r="237" spans="1:22" ht="15" hidden="1">
      <c r="A237" s="2">
        <v>10</v>
      </c>
      <c r="B237" s="76" t="str">
        <f t="shared" si="14"/>
        <v>LT-1092-K14</v>
      </c>
      <c r="C237" s="76" t="str">
        <f t="shared" si="14"/>
        <v>Huỳnh Thị</v>
      </c>
      <c r="D237" s="76" t="str">
        <f t="shared" si="14"/>
        <v>Huệ</v>
      </c>
      <c r="E237" s="76" t="str">
        <f t="shared" si="14"/>
        <v>10/01/1985</v>
      </c>
      <c r="F237" s="205" t="str">
        <f t="shared" si="14"/>
        <v>ĐakLak</v>
      </c>
      <c r="G237" s="127"/>
      <c r="H237" s="128"/>
      <c r="I237" s="128"/>
      <c r="J237" s="138"/>
      <c r="K237" s="197"/>
      <c r="L237" s="197"/>
      <c r="M237" s="97"/>
      <c r="N237" s="103">
        <f t="shared" si="15"/>
        <v>0</v>
      </c>
      <c r="O237" s="98" t="str">
        <f t="shared" si="16"/>
        <v>Đang cập nhật các cột điểm còn thiếu</v>
      </c>
      <c r="Q237" s="104"/>
      <c r="R237" s="104"/>
      <c r="S237" s="104"/>
      <c r="T237" s="104"/>
      <c r="U237" s="104"/>
      <c r="V237" s="104"/>
    </row>
    <row r="238" spans="1:22" ht="15" hidden="1">
      <c r="A238" s="2">
        <v>11</v>
      </c>
      <c r="B238" s="76" t="str">
        <f aca="true" t="shared" si="17" ref="B238:F247">B80</f>
        <v>LT-1093-K14</v>
      </c>
      <c r="C238" s="76" t="str">
        <f t="shared" si="17"/>
        <v>Nguyễn Hữu</v>
      </c>
      <c r="D238" s="76" t="str">
        <f t="shared" si="17"/>
        <v>Hùng</v>
      </c>
      <c r="E238" s="76" t="str">
        <f t="shared" si="17"/>
        <v>22/08/1987</v>
      </c>
      <c r="F238" s="205" t="str">
        <f t="shared" si="17"/>
        <v>Quảng Ninh</v>
      </c>
      <c r="G238" s="127"/>
      <c r="H238" s="128"/>
      <c r="I238" s="128"/>
      <c r="J238" s="138"/>
      <c r="K238" s="197"/>
      <c r="L238" s="197"/>
      <c r="M238" s="97"/>
      <c r="N238" s="103">
        <f t="shared" si="15"/>
        <v>0</v>
      </c>
      <c r="O238" s="98" t="str">
        <f t="shared" si="16"/>
        <v>Đang cập nhật các cột điểm còn thiếu</v>
      </c>
      <c r="Q238" s="104"/>
      <c r="R238" s="104"/>
      <c r="S238" s="104"/>
      <c r="T238" s="104"/>
      <c r="U238" s="104"/>
      <c r="V238" s="104"/>
    </row>
    <row r="239" spans="1:22" ht="15" hidden="1">
      <c r="A239" s="2">
        <v>12</v>
      </c>
      <c r="B239" s="76" t="str">
        <f t="shared" si="17"/>
        <v>LT-1094-K14</v>
      </c>
      <c r="C239" s="76" t="str">
        <f t="shared" si="17"/>
        <v>Trần Thị</v>
      </c>
      <c r="D239" s="76" t="str">
        <f t="shared" si="17"/>
        <v>Huyền</v>
      </c>
      <c r="E239" s="76" t="str">
        <f t="shared" si="17"/>
        <v>08/12/1985</v>
      </c>
      <c r="F239" s="205" t="str">
        <f t="shared" si="17"/>
        <v>Thái Bình</v>
      </c>
      <c r="G239" s="127"/>
      <c r="H239" s="128"/>
      <c r="I239" s="128"/>
      <c r="J239" s="138"/>
      <c r="K239" s="197"/>
      <c r="L239" s="197"/>
      <c r="M239" s="97"/>
      <c r="N239" s="103">
        <f t="shared" si="15"/>
        <v>0</v>
      </c>
      <c r="O239" s="98" t="str">
        <f t="shared" si="16"/>
        <v>Đang cập nhật các cột điểm còn thiếu</v>
      </c>
      <c r="Q239" s="104"/>
      <c r="R239" s="104"/>
      <c r="S239" s="104"/>
      <c r="T239" s="104"/>
      <c r="U239" s="104"/>
      <c r="V239" s="104"/>
    </row>
    <row r="240" spans="1:22" ht="15" hidden="1">
      <c r="A240" s="2">
        <v>13</v>
      </c>
      <c r="B240" s="76" t="str">
        <f t="shared" si="17"/>
        <v>LT-1095-K14</v>
      </c>
      <c r="C240" s="76" t="str">
        <f t="shared" si="17"/>
        <v>Trương Thị</v>
      </c>
      <c r="D240" s="76" t="str">
        <f t="shared" si="17"/>
        <v>Kim</v>
      </c>
      <c r="E240" s="76" t="str">
        <f t="shared" si="17"/>
        <v>23/09/1993</v>
      </c>
      <c r="F240" s="205" t="str">
        <f t="shared" si="17"/>
        <v>Quảng Nam</v>
      </c>
      <c r="G240" s="127"/>
      <c r="H240" s="128"/>
      <c r="I240" s="128"/>
      <c r="J240" s="138"/>
      <c r="K240" s="197"/>
      <c r="L240" s="197"/>
      <c r="M240" s="97"/>
      <c r="N240" s="103">
        <f t="shared" si="15"/>
        <v>0</v>
      </c>
      <c r="O240" s="98" t="str">
        <f t="shared" si="16"/>
        <v>Đang cập nhật các cột điểm còn thiếu</v>
      </c>
      <c r="Q240" s="104"/>
      <c r="R240" s="104"/>
      <c r="S240" s="104"/>
      <c r="T240" s="104"/>
      <c r="U240" s="104"/>
      <c r="V240" s="104"/>
    </row>
    <row r="241" spans="1:22" ht="15" hidden="1">
      <c r="A241" s="2">
        <v>14</v>
      </c>
      <c r="B241" s="76" t="str">
        <f t="shared" si="17"/>
        <v>LT-1096-K14</v>
      </c>
      <c r="C241" s="76" t="str">
        <f t="shared" si="17"/>
        <v>Nguyễn Thị Phi</v>
      </c>
      <c r="D241" s="76" t="str">
        <f t="shared" si="17"/>
        <v>Loan</v>
      </c>
      <c r="E241" s="76" t="str">
        <f t="shared" si="17"/>
        <v>16/03/1991</v>
      </c>
      <c r="F241" s="205" t="str">
        <f t="shared" si="17"/>
        <v>Quảng Ngãi</v>
      </c>
      <c r="G241" s="127"/>
      <c r="H241" s="128"/>
      <c r="I241" s="128"/>
      <c r="J241" s="138"/>
      <c r="K241" s="197"/>
      <c r="L241" s="197"/>
      <c r="M241" s="97"/>
      <c r="N241" s="103">
        <f t="shared" si="15"/>
        <v>0</v>
      </c>
      <c r="O241" s="98" t="str">
        <f t="shared" si="16"/>
        <v>Đang cập nhật các cột điểm còn thiếu</v>
      </c>
      <c r="Q241" s="104"/>
      <c r="R241" s="104"/>
      <c r="S241" s="104"/>
      <c r="T241" s="104"/>
      <c r="U241" s="104"/>
      <c r="V241" s="104"/>
    </row>
    <row r="242" spans="1:22" ht="15" hidden="1">
      <c r="A242" s="2">
        <v>15</v>
      </c>
      <c r="B242" s="76" t="str">
        <f t="shared" si="17"/>
        <v>LT-1097-K14</v>
      </c>
      <c r="C242" s="76" t="str">
        <f t="shared" si="17"/>
        <v>Vũ Trí</v>
      </c>
      <c r="D242" s="76" t="str">
        <f t="shared" si="17"/>
        <v>Long</v>
      </c>
      <c r="E242" s="76" t="str">
        <f t="shared" si="17"/>
        <v>22/04/1987</v>
      </c>
      <c r="F242" s="205" t="str">
        <f t="shared" si="17"/>
        <v>Bắc Giang</v>
      </c>
      <c r="G242" s="127"/>
      <c r="H242" s="128"/>
      <c r="I242" s="128"/>
      <c r="J242" s="138"/>
      <c r="K242" s="197"/>
      <c r="L242" s="197"/>
      <c r="M242" s="97"/>
      <c r="N242" s="103">
        <f t="shared" si="15"/>
        <v>0</v>
      </c>
      <c r="O242" s="98" t="str">
        <f t="shared" si="16"/>
        <v>Đang cập nhật các cột điểm còn thiếu</v>
      </c>
      <c r="Q242" s="104"/>
      <c r="R242" s="104"/>
      <c r="S242" s="104"/>
      <c r="T242" s="104"/>
      <c r="U242" s="104"/>
      <c r="V242" s="104"/>
    </row>
    <row r="243" spans="1:22" ht="15" hidden="1">
      <c r="A243" s="2">
        <v>16</v>
      </c>
      <c r="B243" s="76" t="str">
        <f t="shared" si="17"/>
        <v>LT-1098-K14</v>
      </c>
      <c r="C243" s="76" t="str">
        <f t="shared" si="17"/>
        <v>Nguyễn Quốc</v>
      </c>
      <c r="D243" s="76" t="str">
        <f t="shared" si="17"/>
        <v>Mẫn</v>
      </c>
      <c r="E243" s="76" t="str">
        <f t="shared" si="17"/>
        <v>24/04/1992</v>
      </c>
      <c r="F243" s="205" t="str">
        <f t="shared" si="17"/>
        <v>Đồng Nai</v>
      </c>
      <c r="G243" s="127"/>
      <c r="H243" s="128"/>
      <c r="I243" s="128"/>
      <c r="J243" s="138"/>
      <c r="K243" s="197"/>
      <c r="L243" s="197"/>
      <c r="M243" s="97"/>
      <c r="N243" s="103">
        <f t="shared" si="15"/>
        <v>0</v>
      </c>
      <c r="O243" s="98" t="str">
        <f t="shared" si="16"/>
        <v>Đang cập nhật các cột điểm còn thiếu</v>
      </c>
      <c r="Q243" s="104"/>
      <c r="R243" s="104"/>
      <c r="S243" s="104"/>
      <c r="T243" s="104"/>
      <c r="U243" s="104"/>
      <c r="V243" s="104"/>
    </row>
    <row r="244" spans="1:22" ht="15.75" hidden="1">
      <c r="A244" s="2">
        <v>17</v>
      </c>
      <c r="B244" s="76" t="str">
        <f t="shared" si="17"/>
        <v>LT-1099-K14</v>
      </c>
      <c r="C244" s="76" t="str">
        <f t="shared" si="17"/>
        <v>Bùi Thị Ngọc</v>
      </c>
      <c r="D244" s="76" t="str">
        <f t="shared" si="17"/>
        <v>My</v>
      </c>
      <c r="E244" s="76" t="str">
        <f t="shared" si="17"/>
        <v>29/09/1983</v>
      </c>
      <c r="F244" s="112" t="str">
        <f t="shared" si="17"/>
        <v>Quảng Ngãi</v>
      </c>
      <c r="G244" s="127"/>
      <c r="H244" s="128"/>
      <c r="I244" s="128"/>
      <c r="J244" s="138"/>
      <c r="K244" s="197"/>
      <c r="L244" s="197"/>
      <c r="M244" s="97"/>
      <c r="N244" s="103">
        <f t="shared" si="15"/>
        <v>0</v>
      </c>
      <c r="O244" s="98" t="str">
        <f t="shared" si="16"/>
        <v>Đang cập nhật các cột điểm còn thiếu</v>
      </c>
      <c r="Q244" s="104"/>
      <c r="R244" s="104"/>
      <c r="S244" s="104"/>
      <c r="T244" s="104"/>
      <c r="U244" s="104"/>
      <c r="V244" s="104"/>
    </row>
    <row r="245" spans="1:22" ht="15" hidden="1">
      <c r="A245" s="2">
        <v>18</v>
      </c>
      <c r="B245" s="76" t="str">
        <f t="shared" si="17"/>
        <v>LT-1100-K14</v>
      </c>
      <c r="C245" s="76" t="str">
        <f t="shared" si="17"/>
        <v>Trần Minh</v>
      </c>
      <c r="D245" s="76" t="str">
        <f t="shared" si="17"/>
        <v>Nghĩa</v>
      </c>
      <c r="E245" s="76" t="str">
        <f t="shared" si="17"/>
        <v>08/08/1988</v>
      </c>
      <c r="F245" s="205" t="str">
        <f t="shared" si="17"/>
        <v>Đồng Nai</v>
      </c>
      <c r="G245" s="127"/>
      <c r="H245" s="128"/>
      <c r="I245" s="128"/>
      <c r="J245" s="138"/>
      <c r="K245" s="197"/>
      <c r="L245" s="197"/>
      <c r="M245" s="97"/>
      <c r="N245" s="103">
        <f t="shared" si="15"/>
        <v>0</v>
      </c>
      <c r="O245" s="98" t="str">
        <f t="shared" si="16"/>
        <v>Đang cập nhật các cột điểm còn thiếu</v>
      </c>
      <c r="Q245" s="104"/>
      <c r="R245" s="104"/>
      <c r="S245" s="104"/>
      <c r="T245" s="104"/>
      <c r="U245" s="104"/>
      <c r="V245" s="104"/>
    </row>
    <row r="246" spans="1:22" ht="15" hidden="1">
      <c r="A246" s="2">
        <v>19</v>
      </c>
      <c r="B246" s="76" t="str">
        <f t="shared" si="17"/>
        <v>LT-1101-K14</v>
      </c>
      <c r="C246" s="76" t="str">
        <f t="shared" si="17"/>
        <v>Lê Thị Bích </v>
      </c>
      <c r="D246" s="76" t="str">
        <f t="shared" si="17"/>
        <v>Nguyên</v>
      </c>
      <c r="E246" s="76" t="str">
        <f t="shared" si="17"/>
        <v>01/09/1988</v>
      </c>
      <c r="F246" s="205" t="str">
        <f t="shared" si="17"/>
        <v>Bình Định</v>
      </c>
      <c r="G246" s="127"/>
      <c r="H246" s="128"/>
      <c r="I246" s="128"/>
      <c r="J246" s="138"/>
      <c r="K246" s="197"/>
      <c r="L246" s="197"/>
      <c r="M246" s="97"/>
      <c r="N246" s="103">
        <f t="shared" si="15"/>
        <v>0</v>
      </c>
      <c r="O246" s="98" t="str">
        <f t="shared" si="16"/>
        <v>Đang cập nhật các cột điểm còn thiếu</v>
      </c>
      <c r="Q246" s="104"/>
      <c r="R246" s="104"/>
      <c r="S246" s="104"/>
      <c r="T246" s="104"/>
      <c r="U246" s="104"/>
      <c r="V246" s="104"/>
    </row>
    <row r="247" spans="1:22" ht="15" hidden="1">
      <c r="A247" s="2">
        <v>20</v>
      </c>
      <c r="B247" s="76" t="str">
        <f t="shared" si="17"/>
        <v>LT-1102-K14</v>
      </c>
      <c r="C247" s="76" t="str">
        <f t="shared" si="17"/>
        <v>Nguyễn Thị Tú</v>
      </c>
      <c r="D247" s="76" t="str">
        <f t="shared" si="17"/>
        <v>Nguyên</v>
      </c>
      <c r="E247" s="76" t="str">
        <f t="shared" si="17"/>
        <v>11/11/1983</v>
      </c>
      <c r="F247" s="205" t="str">
        <f t="shared" si="17"/>
        <v>Đồng Nai</v>
      </c>
      <c r="G247" s="127"/>
      <c r="H247" s="128"/>
      <c r="I247" s="128"/>
      <c r="J247" s="138"/>
      <c r="K247" s="197"/>
      <c r="L247" s="197"/>
      <c r="M247" s="97"/>
      <c r="N247" s="103">
        <f t="shared" si="15"/>
        <v>0</v>
      </c>
      <c r="O247" s="98" t="str">
        <f t="shared" si="16"/>
        <v>Đang cập nhật các cột điểm còn thiếu</v>
      </c>
      <c r="Q247" s="104"/>
      <c r="R247" s="104"/>
      <c r="S247" s="104"/>
      <c r="T247" s="104"/>
      <c r="U247" s="104"/>
      <c r="V247" s="104"/>
    </row>
    <row r="248" spans="1:22" ht="15" hidden="1">
      <c r="A248" s="2">
        <v>21</v>
      </c>
      <c r="B248" s="76" t="str">
        <f aca="true" t="shared" si="18" ref="B248:F257">B90</f>
        <v>LT-1103-K14</v>
      </c>
      <c r="C248" s="76" t="str">
        <f t="shared" si="18"/>
        <v>Nguyễn Thị Hoài</v>
      </c>
      <c r="D248" s="76" t="str">
        <f t="shared" si="18"/>
        <v>Nhơn</v>
      </c>
      <c r="E248" s="76" t="str">
        <f t="shared" si="18"/>
        <v>07/02/1983</v>
      </c>
      <c r="F248" s="205" t="str">
        <f t="shared" si="18"/>
        <v>Đồng Nai</v>
      </c>
      <c r="G248" s="139"/>
      <c r="H248" s="128"/>
      <c r="I248" s="128"/>
      <c r="J248" s="138"/>
      <c r="K248" s="197"/>
      <c r="L248" s="198"/>
      <c r="M248" s="97"/>
      <c r="N248" s="103">
        <f t="shared" si="15"/>
        <v>0</v>
      </c>
      <c r="O248" s="98" t="str">
        <f t="shared" si="16"/>
        <v>Đang cập nhật các cột điểm còn thiếu</v>
      </c>
      <c r="Q248" s="196"/>
      <c r="R248" s="196"/>
      <c r="S248" s="196"/>
      <c r="T248" s="196"/>
      <c r="U248" s="196"/>
      <c r="V248" s="196"/>
    </row>
    <row r="249" spans="1:22" ht="15" hidden="1">
      <c r="A249" s="2">
        <v>22</v>
      </c>
      <c r="B249" s="76" t="str">
        <f t="shared" si="18"/>
        <v>LT-1104-K14</v>
      </c>
      <c r="C249" s="76" t="str">
        <f t="shared" si="18"/>
        <v>Trần Mậu</v>
      </c>
      <c r="D249" s="76" t="str">
        <f t="shared" si="18"/>
        <v>Phương</v>
      </c>
      <c r="E249" s="76" t="str">
        <f t="shared" si="18"/>
        <v>02/09/1981</v>
      </c>
      <c r="F249" s="205" t="str">
        <f t="shared" si="18"/>
        <v>Nghệ An</v>
      </c>
      <c r="G249" s="129"/>
      <c r="H249" s="130"/>
      <c r="I249" s="130"/>
      <c r="J249" s="140"/>
      <c r="K249" s="198"/>
      <c r="L249" s="206"/>
      <c r="M249" s="97"/>
      <c r="N249" s="103">
        <f t="shared" si="15"/>
        <v>0</v>
      </c>
      <c r="O249" s="98" t="str">
        <f t="shared" si="16"/>
        <v>Đang cập nhật các cột điểm còn thiếu</v>
      </c>
      <c r="Q249" s="196"/>
      <c r="R249" s="196"/>
      <c r="S249" s="196"/>
      <c r="T249" s="196"/>
      <c r="U249" s="196"/>
      <c r="V249" s="196"/>
    </row>
    <row r="250" spans="1:22" ht="15" hidden="1">
      <c r="A250" s="2">
        <v>23</v>
      </c>
      <c r="B250" s="76" t="str">
        <f t="shared" si="18"/>
        <v>LT-1105-K14</v>
      </c>
      <c r="C250" s="76" t="str">
        <f t="shared" si="18"/>
        <v>Lê Thị</v>
      </c>
      <c r="D250" s="76" t="str">
        <f t="shared" si="18"/>
        <v>Phương</v>
      </c>
      <c r="E250" s="76" t="str">
        <f t="shared" si="18"/>
        <v>17/08/1986</v>
      </c>
      <c r="F250" s="205" t="str">
        <f t="shared" si="18"/>
        <v>Hà Tĩnh</v>
      </c>
      <c r="G250" s="129"/>
      <c r="H250" s="130"/>
      <c r="I250" s="130"/>
      <c r="J250" s="140"/>
      <c r="K250" s="198"/>
      <c r="L250" s="198"/>
      <c r="M250" s="97"/>
      <c r="N250" s="103">
        <f t="shared" si="15"/>
        <v>0</v>
      </c>
      <c r="O250" s="98" t="str">
        <f t="shared" si="16"/>
        <v>Đang cập nhật các cột điểm còn thiếu</v>
      </c>
      <c r="Q250" s="104"/>
      <c r="R250" s="104"/>
      <c r="S250" s="104"/>
      <c r="T250" s="104"/>
      <c r="U250" s="104"/>
      <c r="V250" s="104"/>
    </row>
    <row r="251" spans="1:22" ht="15" hidden="1">
      <c r="A251" s="2">
        <v>24</v>
      </c>
      <c r="B251" s="76" t="str">
        <f t="shared" si="18"/>
        <v>LT-1106-K14</v>
      </c>
      <c r="C251" s="76" t="str">
        <f t="shared" si="18"/>
        <v>Hồ Trịnh Yến</v>
      </c>
      <c r="D251" s="76" t="str">
        <f t="shared" si="18"/>
        <v>Quy</v>
      </c>
      <c r="E251" s="76" t="str">
        <f t="shared" si="18"/>
        <v>26/06/1986</v>
      </c>
      <c r="F251" s="205" t="str">
        <f t="shared" si="18"/>
        <v>Quảng Ngãi</v>
      </c>
      <c r="G251" s="129"/>
      <c r="H251" s="130"/>
      <c r="I251" s="130"/>
      <c r="J251" s="140"/>
      <c r="K251" s="198"/>
      <c r="L251" s="198"/>
      <c r="M251" s="97"/>
      <c r="N251" s="103">
        <f t="shared" si="15"/>
        <v>0</v>
      </c>
      <c r="O251" s="98" t="str">
        <f t="shared" si="16"/>
        <v>Đang cập nhật các cột điểm còn thiếu</v>
      </c>
      <c r="Q251" s="104"/>
      <c r="R251" s="104"/>
      <c r="S251" s="104"/>
      <c r="T251" s="104"/>
      <c r="U251" s="104"/>
      <c r="V251" s="104"/>
    </row>
    <row r="252" spans="1:22" ht="15" hidden="1">
      <c r="A252" s="2">
        <v>25</v>
      </c>
      <c r="B252" s="76" t="str">
        <f t="shared" si="18"/>
        <v>LT-1107-K14</v>
      </c>
      <c r="C252" s="76" t="str">
        <f t="shared" si="18"/>
        <v>Nguyễn Thị Bích</v>
      </c>
      <c r="D252" s="76" t="str">
        <f t="shared" si="18"/>
        <v>Quý</v>
      </c>
      <c r="E252" s="76" t="str">
        <f t="shared" si="18"/>
        <v>08/06/1981</v>
      </c>
      <c r="F252" s="205" t="str">
        <f t="shared" si="18"/>
        <v>Bắc Giang</v>
      </c>
      <c r="G252" s="129"/>
      <c r="H252" s="131"/>
      <c r="I252" s="131"/>
      <c r="J252" s="129"/>
      <c r="K252" s="198"/>
      <c r="L252" s="198"/>
      <c r="M252" s="97"/>
      <c r="N252" s="103">
        <f t="shared" si="15"/>
        <v>0</v>
      </c>
      <c r="O252" s="98" t="str">
        <f t="shared" si="16"/>
        <v>Đang cập nhật các cột điểm còn thiếu</v>
      </c>
      <c r="Q252" s="104"/>
      <c r="R252" s="104"/>
      <c r="S252" s="104"/>
      <c r="T252" s="104"/>
      <c r="U252" s="104"/>
      <c r="V252" s="104"/>
    </row>
    <row r="253" spans="1:22" ht="15" hidden="1">
      <c r="A253" s="2">
        <v>26</v>
      </c>
      <c r="B253" s="76" t="str">
        <f t="shared" si="18"/>
        <v>LT-1108-K14</v>
      </c>
      <c r="C253" s="76" t="str">
        <f t="shared" si="18"/>
        <v>Lê Hạnh</v>
      </c>
      <c r="D253" s="76" t="str">
        <f t="shared" si="18"/>
        <v>Sinh</v>
      </c>
      <c r="E253" s="76" t="str">
        <f t="shared" si="18"/>
        <v>09/12/1984</v>
      </c>
      <c r="F253" s="205" t="str">
        <f t="shared" si="18"/>
        <v>Thanh Hoá</v>
      </c>
      <c r="G253" s="129"/>
      <c r="H253" s="131"/>
      <c r="I253" s="131"/>
      <c r="J253" s="129"/>
      <c r="K253" s="198"/>
      <c r="L253" s="198"/>
      <c r="M253" s="97"/>
      <c r="N253" s="103">
        <f t="shared" si="15"/>
        <v>0</v>
      </c>
      <c r="O253" s="98" t="str">
        <f t="shared" si="16"/>
        <v>Đang cập nhật các cột điểm còn thiếu</v>
      </c>
      <c r="Q253" s="104"/>
      <c r="R253" s="104"/>
      <c r="S253" s="104"/>
      <c r="T253" s="104"/>
      <c r="U253" s="104"/>
      <c r="V253" s="104"/>
    </row>
    <row r="254" spans="1:22" ht="15" hidden="1">
      <c r="A254" s="2">
        <v>27</v>
      </c>
      <c r="B254" s="76" t="str">
        <f t="shared" si="18"/>
        <v>LT-1109-K14</v>
      </c>
      <c r="C254" s="76" t="str">
        <f t="shared" si="18"/>
        <v>Đỗ Văn</v>
      </c>
      <c r="D254" s="76" t="str">
        <f t="shared" si="18"/>
        <v>Tam</v>
      </c>
      <c r="E254" s="76" t="str">
        <f t="shared" si="18"/>
        <v>21/12/1986</v>
      </c>
      <c r="F254" s="205" t="str">
        <f t="shared" si="18"/>
        <v>Ninh Bình</v>
      </c>
      <c r="G254" s="129"/>
      <c r="H254" s="131"/>
      <c r="I254" s="131"/>
      <c r="J254" s="129"/>
      <c r="K254" s="198"/>
      <c r="L254" s="198"/>
      <c r="M254" s="97"/>
      <c r="N254" s="103">
        <f t="shared" si="15"/>
        <v>0</v>
      </c>
      <c r="O254" s="98" t="str">
        <f t="shared" si="16"/>
        <v>Đang cập nhật các cột điểm còn thiếu</v>
      </c>
      <c r="Q254" s="104"/>
      <c r="R254" s="104"/>
      <c r="S254" s="104"/>
      <c r="T254" s="104"/>
      <c r="U254" s="104"/>
      <c r="V254" s="104"/>
    </row>
    <row r="255" spans="1:22" ht="15" hidden="1">
      <c r="A255" s="2">
        <v>28</v>
      </c>
      <c r="B255" s="76" t="str">
        <f t="shared" si="18"/>
        <v>LT-1110-K14</v>
      </c>
      <c r="C255" s="76" t="str">
        <f t="shared" si="18"/>
        <v>Huỳnh Thị</v>
      </c>
      <c r="D255" s="76" t="str">
        <f t="shared" si="18"/>
        <v>Thảo</v>
      </c>
      <c r="E255" s="76" t="str">
        <f t="shared" si="18"/>
        <v>15/12/1990</v>
      </c>
      <c r="F255" s="205" t="str">
        <f t="shared" si="18"/>
        <v>Phú Yên</v>
      </c>
      <c r="G255" s="129"/>
      <c r="H255" s="131"/>
      <c r="I255" s="131"/>
      <c r="J255" s="129"/>
      <c r="K255" s="198"/>
      <c r="L255" s="198"/>
      <c r="M255" s="97"/>
      <c r="N255" s="103">
        <f t="shared" si="15"/>
        <v>0</v>
      </c>
      <c r="O255" s="98" t="str">
        <f t="shared" si="16"/>
        <v>Đang cập nhật các cột điểm còn thiếu</v>
      </c>
      <c r="Q255" s="104"/>
      <c r="R255" s="104"/>
      <c r="S255" s="104"/>
      <c r="T255" s="104"/>
      <c r="U255" s="104"/>
      <c r="V255" s="104"/>
    </row>
    <row r="256" spans="1:22" ht="15" hidden="1">
      <c r="A256" s="2">
        <v>29</v>
      </c>
      <c r="B256" s="76" t="str">
        <f t="shared" si="18"/>
        <v>LT-1111-K14</v>
      </c>
      <c r="C256" s="76" t="str">
        <f t="shared" si="18"/>
        <v>Vũ Thị</v>
      </c>
      <c r="D256" s="76" t="str">
        <f t="shared" si="18"/>
        <v>Thúy</v>
      </c>
      <c r="E256" s="76" t="str">
        <f t="shared" si="18"/>
        <v>10/05/1983</v>
      </c>
      <c r="F256" s="205" t="str">
        <f t="shared" si="18"/>
        <v>Nghệ An</v>
      </c>
      <c r="G256" s="129"/>
      <c r="H256" s="131"/>
      <c r="I256" s="131"/>
      <c r="J256" s="129"/>
      <c r="K256" s="198"/>
      <c r="L256" s="198"/>
      <c r="M256" s="97"/>
      <c r="N256" s="103">
        <f t="shared" si="15"/>
        <v>0</v>
      </c>
      <c r="O256" s="98" t="str">
        <f t="shared" si="16"/>
        <v>Đang cập nhật các cột điểm còn thiếu</v>
      </c>
      <c r="Q256" s="104"/>
      <c r="R256" s="104"/>
      <c r="S256" s="104"/>
      <c r="T256" s="104"/>
      <c r="U256" s="104"/>
      <c r="V256" s="104"/>
    </row>
    <row r="257" spans="1:22" ht="15" hidden="1">
      <c r="A257" s="2">
        <v>30</v>
      </c>
      <c r="B257" s="76" t="str">
        <f t="shared" si="18"/>
        <v>LT-1112-K14</v>
      </c>
      <c r="C257" s="76" t="str">
        <f t="shared" si="18"/>
        <v>Cù Thị</v>
      </c>
      <c r="D257" s="76" t="str">
        <f t="shared" si="18"/>
        <v>Thủy</v>
      </c>
      <c r="E257" s="76" t="str">
        <f t="shared" si="18"/>
        <v>01/02/1988</v>
      </c>
      <c r="F257" s="205" t="str">
        <f t="shared" si="18"/>
        <v>Thanh Hoá</v>
      </c>
      <c r="G257" s="129"/>
      <c r="H257" s="131"/>
      <c r="I257" s="131"/>
      <c r="J257" s="129"/>
      <c r="K257" s="198"/>
      <c r="L257" s="198"/>
      <c r="M257" s="97"/>
      <c r="N257" s="103">
        <f t="shared" si="15"/>
        <v>0</v>
      </c>
      <c r="O257" s="98" t="str">
        <f t="shared" si="16"/>
        <v>Đang cập nhật các cột điểm còn thiếu</v>
      </c>
      <c r="Q257" s="104"/>
      <c r="R257" s="104"/>
      <c r="S257" s="104"/>
      <c r="T257" s="104"/>
      <c r="U257" s="104"/>
      <c r="V257" s="104"/>
    </row>
    <row r="258" spans="1:22" ht="15" hidden="1">
      <c r="A258" s="2">
        <v>31</v>
      </c>
      <c r="B258" s="76" t="str">
        <f aca="true" t="shared" si="19" ref="B258:F267">B100</f>
        <v>LT-1113-K14</v>
      </c>
      <c r="C258" s="76" t="str">
        <f t="shared" si="19"/>
        <v>Hà Phạm Kiều</v>
      </c>
      <c r="D258" s="76" t="str">
        <f t="shared" si="19"/>
        <v>Trang</v>
      </c>
      <c r="E258" s="76" t="str">
        <f t="shared" si="19"/>
        <v>16/09/1987</v>
      </c>
      <c r="F258" s="205" t="str">
        <f t="shared" si="19"/>
        <v>Bình Định</v>
      </c>
      <c r="G258" s="129"/>
      <c r="H258" s="130"/>
      <c r="I258" s="130"/>
      <c r="J258" s="140"/>
      <c r="K258" s="198"/>
      <c r="L258" s="198"/>
      <c r="M258" s="97"/>
      <c r="N258" s="103">
        <f t="shared" si="15"/>
        <v>0</v>
      </c>
      <c r="O258" s="98" t="str">
        <f t="shared" si="16"/>
        <v>Đang cập nhật các cột điểm còn thiếu</v>
      </c>
      <c r="Q258" s="104"/>
      <c r="R258" s="104"/>
      <c r="S258" s="104"/>
      <c r="T258" s="104"/>
      <c r="U258" s="104"/>
      <c r="V258" s="104"/>
    </row>
    <row r="259" spans="1:22" ht="15" hidden="1">
      <c r="A259" s="2">
        <v>32</v>
      </c>
      <c r="B259" s="76" t="str">
        <f t="shared" si="19"/>
        <v>LT-1114-K14</v>
      </c>
      <c r="C259" s="76" t="str">
        <f t="shared" si="19"/>
        <v>Phạm Nguyễn Đình</v>
      </c>
      <c r="D259" s="76" t="str">
        <f t="shared" si="19"/>
        <v>Triều</v>
      </c>
      <c r="E259" s="76" t="str">
        <f t="shared" si="19"/>
        <v>20/11/1987</v>
      </c>
      <c r="F259" s="205" t="str">
        <f t="shared" si="19"/>
        <v>Quảng Ngãi</v>
      </c>
      <c r="G259" s="129"/>
      <c r="H259" s="130"/>
      <c r="I259" s="130"/>
      <c r="J259" s="140"/>
      <c r="K259" s="198"/>
      <c r="L259" s="198"/>
      <c r="M259" s="97"/>
      <c r="N259" s="103">
        <f t="shared" si="15"/>
        <v>0</v>
      </c>
      <c r="O259" s="98" t="str">
        <f t="shared" si="16"/>
        <v>Đang cập nhật các cột điểm còn thiếu</v>
      </c>
      <c r="Q259" s="104"/>
      <c r="R259" s="104"/>
      <c r="S259" s="104"/>
      <c r="T259" s="104"/>
      <c r="U259" s="104"/>
      <c r="V259" s="104"/>
    </row>
    <row r="260" spans="1:22" ht="15" hidden="1">
      <c r="A260" s="2">
        <v>33</v>
      </c>
      <c r="B260" s="76" t="str">
        <f t="shared" si="19"/>
        <v>LT-1115-K14</v>
      </c>
      <c r="C260" s="76" t="str">
        <f t="shared" si="19"/>
        <v>Phan Thị</v>
      </c>
      <c r="D260" s="76" t="str">
        <f t="shared" si="19"/>
        <v>Tùng</v>
      </c>
      <c r="E260" s="76" t="str">
        <f t="shared" si="19"/>
        <v>10/08/1978</v>
      </c>
      <c r="F260" s="205" t="str">
        <f t="shared" si="19"/>
        <v>Nghệ An</v>
      </c>
      <c r="G260" s="129"/>
      <c r="H260" s="130"/>
      <c r="I260" s="130"/>
      <c r="J260" s="140"/>
      <c r="K260" s="198"/>
      <c r="L260" s="198"/>
      <c r="M260" s="97"/>
      <c r="N260" s="103">
        <f t="shared" si="15"/>
        <v>0</v>
      </c>
      <c r="O260" s="98" t="str">
        <f t="shared" si="16"/>
        <v>Đang cập nhật các cột điểm còn thiếu</v>
      </c>
      <c r="Q260" s="104"/>
      <c r="R260" s="104"/>
      <c r="S260" s="104"/>
      <c r="T260" s="104"/>
      <c r="U260" s="104"/>
      <c r="V260" s="104"/>
    </row>
    <row r="261" spans="1:22" ht="15" hidden="1">
      <c r="A261" s="2">
        <v>34</v>
      </c>
      <c r="B261" s="76" t="str">
        <f t="shared" si="19"/>
        <v>LT-1116-K14</v>
      </c>
      <c r="C261" s="76" t="str">
        <f t="shared" si="19"/>
        <v>Nguyễn Văn</v>
      </c>
      <c r="D261" s="76" t="str">
        <f t="shared" si="19"/>
        <v>Tưởng</v>
      </c>
      <c r="E261" s="76" t="str">
        <f t="shared" si="19"/>
        <v>28/02/1987</v>
      </c>
      <c r="F261" s="205" t="str">
        <f t="shared" si="19"/>
        <v>Bình Định</v>
      </c>
      <c r="G261" s="129"/>
      <c r="H261" s="131"/>
      <c r="I261" s="131"/>
      <c r="J261" s="129"/>
      <c r="K261" s="198"/>
      <c r="L261" s="198"/>
      <c r="M261" s="97"/>
      <c r="N261" s="103">
        <f t="shared" si="15"/>
        <v>0</v>
      </c>
      <c r="O261" s="98" t="str">
        <f t="shared" si="16"/>
        <v>Đang cập nhật các cột điểm còn thiếu</v>
      </c>
      <c r="Q261" s="104"/>
      <c r="R261" s="104"/>
      <c r="S261" s="104"/>
      <c r="T261" s="104"/>
      <c r="U261" s="104"/>
      <c r="V261" s="104"/>
    </row>
    <row r="262" spans="1:22" ht="15" hidden="1">
      <c r="A262" s="2">
        <v>35</v>
      </c>
      <c r="B262" s="76" t="str">
        <f t="shared" si="19"/>
        <v>LT-1117-K14</v>
      </c>
      <c r="C262" s="76" t="str">
        <f t="shared" si="19"/>
        <v>Trần Thi Hải</v>
      </c>
      <c r="D262" s="76" t="str">
        <f t="shared" si="19"/>
        <v>Vân</v>
      </c>
      <c r="E262" s="76" t="str">
        <f t="shared" si="19"/>
        <v>15/07/1983</v>
      </c>
      <c r="F262" s="205" t="str">
        <f t="shared" si="19"/>
        <v>Thái Bình</v>
      </c>
      <c r="G262" s="129"/>
      <c r="H262" s="131"/>
      <c r="I262" s="131"/>
      <c r="J262" s="129"/>
      <c r="K262" s="198"/>
      <c r="L262" s="198"/>
      <c r="M262" s="97"/>
      <c r="N262" s="103">
        <f t="shared" si="15"/>
        <v>0</v>
      </c>
      <c r="O262" s="98" t="str">
        <f t="shared" si="16"/>
        <v>Đang cập nhật các cột điểm còn thiếu</v>
      </c>
      <c r="Q262" s="196"/>
      <c r="R262" s="196"/>
      <c r="S262" s="196"/>
      <c r="T262" s="196"/>
      <c r="U262" s="196"/>
      <c r="V262" s="196"/>
    </row>
    <row r="263" spans="1:22" ht="15" hidden="1">
      <c r="A263" s="2">
        <v>36</v>
      </c>
      <c r="B263" s="76" t="str">
        <f t="shared" si="19"/>
        <v>LT-1118-K14</v>
      </c>
      <c r="C263" s="76" t="str">
        <f t="shared" si="19"/>
        <v>Trần Biên</v>
      </c>
      <c r="D263" s="76" t="str">
        <f t="shared" si="19"/>
        <v>Cương</v>
      </c>
      <c r="E263" s="76">
        <f t="shared" si="19"/>
        <v>30470</v>
      </c>
      <c r="F263" s="205" t="str">
        <f t="shared" si="19"/>
        <v>Hà Giang</v>
      </c>
      <c r="G263" s="129"/>
      <c r="H263" s="131"/>
      <c r="I263" s="131"/>
      <c r="J263" s="129"/>
      <c r="K263" s="198"/>
      <c r="L263" s="198"/>
      <c r="M263" s="97"/>
      <c r="N263" s="103">
        <f t="shared" si="15"/>
        <v>0</v>
      </c>
      <c r="O263" s="98" t="str">
        <f t="shared" si="16"/>
        <v>Đang cập nhật các cột điểm còn thiếu</v>
      </c>
      <c r="Q263" s="104"/>
      <c r="R263" s="104"/>
      <c r="S263" s="104"/>
      <c r="T263" s="104"/>
      <c r="U263" s="104"/>
      <c r="V263" s="104"/>
    </row>
    <row r="264" spans="1:22" ht="15" hidden="1">
      <c r="A264" s="2">
        <v>37</v>
      </c>
      <c r="B264" s="76" t="str">
        <f t="shared" si="19"/>
        <v>LT-1119-K14</v>
      </c>
      <c r="C264" s="76" t="str">
        <f t="shared" si="19"/>
        <v>Huỳnh Thị Tiền</v>
      </c>
      <c r="D264" s="76" t="str">
        <f t="shared" si="19"/>
        <v>Dung</v>
      </c>
      <c r="E264" s="76">
        <f t="shared" si="19"/>
        <v>32801</v>
      </c>
      <c r="F264" s="205" t="str">
        <f t="shared" si="19"/>
        <v>BRVT</v>
      </c>
      <c r="G264" s="129"/>
      <c r="H264" s="131"/>
      <c r="I264" s="131"/>
      <c r="J264" s="129"/>
      <c r="K264" s="198"/>
      <c r="L264" s="198"/>
      <c r="M264" s="97"/>
      <c r="N264" s="103">
        <f t="shared" si="15"/>
        <v>0</v>
      </c>
      <c r="O264" s="98" t="str">
        <f t="shared" si="16"/>
        <v>Đang cập nhật các cột điểm còn thiếu</v>
      </c>
      <c r="Q264" s="104"/>
      <c r="R264" s="104"/>
      <c r="S264" s="104"/>
      <c r="T264" s="104"/>
      <c r="U264" s="104"/>
      <c r="V264" s="104"/>
    </row>
    <row r="265" spans="1:22" ht="15" hidden="1">
      <c r="A265" s="2">
        <v>38</v>
      </c>
      <c r="B265" s="76" t="str">
        <f t="shared" si="19"/>
        <v>LT-1120-K14</v>
      </c>
      <c r="C265" s="76" t="str">
        <f t="shared" si="19"/>
        <v>Trần Thị Thanh</v>
      </c>
      <c r="D265" s="76" t="str">
        <f t="shared" si="19"/>
        <v>Nga</v>
      </c>
      <c r="E265" s="76">
        <f t="shared" si="19"/>
        <v>33441</v>
      </c>
      <c r="F265" s="205" t="str">
        <f t="shared" si="19"/>
        <v>Hòa Thành</v>
      </c>
      <c r="G265" s="129"/>
      <c r="H265" s="131"/>
      <c r="I265" s="131"/>
      <c r="J265" s="129"/>
      <c r="K265" s="198"/>
      <c r="L265" s="198"/>
      <c r="M265" s="97"/>
      <c r="N265" s="103">
        <f t="shared" si="15"/>
        <v>0</v>
      </c>
      <c r="O265" s="98" t="str">
        <f t="shared" si="16"/>
        <v>Đang cập nhật các cột điểm còn thiếu</v>
      </c>
      <c r="Q265" s="104"/>
      <c r="R265" s="104"/>
      <c r="S265" s="104"/>
      <c r="T265" s="104"/>
      <c r="U265" s="104"/>
      <c r="V265" s="104"/>
    </row>
    <row r="266" spans="1:22" ht="15" hidden="1">
      <c r="A266" s="2">
        <v>39</v>
      </c>
      <c r="B266" s="76" t="str">
        <f t="shared" si="19"/>
        <v>LT-1121-K14</v>
      </c>
      <c r="C266" s="76" t="str">
        <f t="shared" si="19"/>
        <v>Võ Thị Thu</v>
      </c>
      <c r="D266" s="76" t="str">
        <f t="shared" si="19"/>
        <v>Ngà</v>
      </c>
      <c r="E266" s="76">
        <f t="shared" si="19"/>
        <v>32038</v>
      </c>
      <c r="F266" s="205" t="str">
        <f t="shared" si="19"/>
        <v>Lâm Đồng</v>
      </c>
      <c r="G266" s="129"/>
      <c r="H266" s="131"/>
      <c r="I266" s="131"/>
      <c r="J266" s="129"/>
      <c r="K266" s="198"/>
      <c r="L266" s="198"/>
      <c r="M266" s="97"/>
      <c r="N266" s="103">
        <f t="shared" si="15"/>
        <v>0</v>
      </c>
      <c r="O266" s="98" t="str">
        <f t="shared" si="16"/>
        <v>Đang cập nhật các cột điểm còn thiếu</v>
      </c>
      <c r="Q266" s="104"/>
      <c r="R266" s="104"/>
      <c r="S266" s="104"/>
      <c r="T266" s="104"/>
      <c r="U266" s="104"/>
      <c r="V266" s="104"/>
    </row>
    <row r="267" spans="1:22" ht="15" hidden="1">
      <c r="A267" s="2">
        <v>40</v>
      </c>
      <c r="B267" s="76" t="str">
        <f t="shared" si="19"/>
        <v>LT-1123-K14</v>
      </c>
      <c r="C267" s="76" t="str">
        <f t="shared" si="19"/>
        <v>Pham Thị Ngọc</v>
      </c>
      <c r="D267" s="76" t="str">
        <f t="shared" si="19"/>
        <v>Thúy</v>
      </c>
      <c r="E267" s="76" t="str">
        <f t="shared" si="19"/>
        <v>17/03/1995</v>
      </c>
      <c r="F267" s="205" t="str">
        <f t="shared" si="19"/>
        <v>BRVT</v>
      </c>
      <c r="G267" s="132"/>
      <c r="H267" s="133"/>
      <c r="I267" s="133"/>
      <c r="J267" s="132"/>
      <c r="K267" s="132"/>
      <c r="L267" s="204"/>
      <c r="M267" s="97"/>
      <c r="N267" s="103">
        <f t="shared" si="15"/>
        <v>0</v>
      </c>
      <c r="O267" s="98" t="str">
        <f t="shared" si="16"/>
        <v>Đang cập nhật các cột điểm còn thiếu</v>
      </c>
      <c r="Q267" s="104"/>
      <c r="R267" s="104"/>
      <c r="S267" s="104"/>
      <c r="T267" s="104"/>
      <c r="U267" s="104"/>
      <c r="V267" s="104"/>
    </row>
    <row r="268" spans="1:22" ht="15" hidden="1">
      <c r="A268" s="2">
        <v>41</v>
      </c>
      <c r="B268" s="76" t="str">
        <f aca="true" t="shared" si="20" ref="B268:F273">B110</f>
        <v>LT-1122-K14</v>
      </c>
      <c r="C268" s="76" t="str">
        <f t="shared" si="20"/>
        <v>Trần Anh</v>
      </c>
      <c r="D268" s="76" t="str">
        <f t="shared" si="20"/>
        <v>Việt</v>
      </c>
      <c r="E268" s="76">
        <f t="shared" si="20"/>
        <v>29967</v>
      </c>
      <c r="F268" s="205" t="str">
        <f t="shared" si="20"/>
        <v>Nghệ Tĩnh</v>
      </c>
      <c r="G268" s="134"/>
      <c r="H268" s="135"/>
      <c r="I268" s="135"/>
      <c r="J268" s="134"/>
      <c r="K268" s="199"/>
      <c r="L268" s="199"/>
      <c r="M268" s="97"/>
      <c r="N268" s="103">
        <f t="shared" si="15"/>
        <v>0</v>
      </c>
      <c r="O268" s="98" t="str">
        <f t="shared" si="16"/>
        <v>Đang cập nhật các cột điểm còn thiếu</v>
      </c>
      <c r="Q268" s="104"/>
      <c r="R268" s="104"/>
      <c r="S268" s="104"/>
      <c r="T268" s="104"/>
      <c r="U268" s="104"/>
      <c r="V268" s="104"/>
    </row>
    <row r="269" spans="1:22" ht="15" hidden="1">
      <c r="A269" s="2">
        <v>42</v>
      </c>
      <c r="B269" s="76" t="str">
        <f t="shared" si="20"/>
        <v>LT-1124-K14</v>
      </c>
      <c r="C269" s="76" t="str">
        <f t="shared" si="20"/>
        <v>Đặng Thị</v>
      </c>
      <c r="D269" s="76" t="str">
        <f t="shared" si="20"/>
        <v>Thuận</v>
      </c>
      <c r="E269" s="76" t="str">
        <f t="shared" si="20"/>
        <v>07/09/1991</v>
      </c>
      <c r="F269" s="205" t="str">
        <f t="shared" si="20"/>
        <v>BRVT</v>
      </c>
      <c r="G269" s="132"/>
      <c r="H269" s="133"/>
      <c r="I269" s="133"/>
      <c r="J269" s="132"/>
      <c r="K269" s="132"/>
      <c r="L269" s="204"/>
      <c r="M269" s="97"/>
      <c r="N269" s="103">
        <f t="shared" si="15"/>
        <v>0</v>
      </c>
      <c r="O269" s="98" t="str">
        <f t="shared" si="16"/>
        <v>Đang cập nhật các cột điểm còn thiếu</v>
      </c>
      <c r="Q269" s="196"/>
      <c r="R269" s="196"/>
      <c r="S269" s="196"/>
      <c r="T269" s="196"/>
      <c r="U269" s="196"/>
      <c r="V269" s="196"/>
    </row>
    <row r="270" spans="1:22" ht="15" hidden="1">
      <c r="A270" s="2">
        <v>43</v>
      </c>
      <c r="B270" s="76" t="str">
        <f t="shared" si="20"/>
        <v>LT-1125-K14</v>
      </c>
      <c r="C270" s="76" t="str">
        <f t="shared" si="20"/>
        <v>Nguyễn Lê Mỹ</v>
      </c>
      <c r="D270" s="76" t="str">
        <f t="shared" si="20"/>
        <v>Duy</v>
      </c>
      <c r="E270" s="76" t="str">
        <f t="shared" si="20"/>
        <v>04/12/1978</v>
      </c>
      <c r="F270" s="205" t="str">
        <f t="shared" si="20"/>
        <v>Bến Tre</v>
      </c>
      <c r="G270" s="134"/>
      <c r="H270" s="135"/>
      <c r="I270" s="135"/>
      <c r="J270" s="134"/>
      <c r="K270" s="199"/>
      <c r="L270" s="199"/>
      <c r="M270" s="97"/>
      <c r="N270" s="103">
        <f t="shared" si="15"/>
        <v>0</v>
      </c>
      <c r="O270" s="98" t="str">
        <f t="shared" si="16"/>
        <v>Đang cập nhật các cột điểm còn thiếu</v>
      </c>
      <c r="Q270" s="104"/>
      <c r="R270" s="104"/>
      <c r="S270" s="104"/>
      <c r="T270" s="104"/>
      <c r="U270" s="104"/>
      <c r="V270" s="104"/>
    </row>
    <row r="271" spans="1:22" ht="15" hidden="1">
      <c r="A271" s="2">
        <v>44</v>
      </c>
      <c r="B271" s="76" t="str">
        <f t="shared" si="20"/>
        <v>LT-1126-K14</v>
      </c>
      <c r="C271" s="76" t="str">
        <f t="shared" si="20"/>
        <v>Đỗ Thị Thùy</v>
      </c>
      <c r="D271" s="76" t="str">
        <f t="shared" si="20"/>
        <v>Duyên</v>
      </c>
      <c r="E271" s="76" t="str">
        <f t="shared" si="20"/>
        <v>10/05/1992</v>
      </c>
      <c r="F271" s="205" t="str">
        <f t="shared" si="20"/>
        <v>BR-VT</v>
      </c>
      <c r="G271" s="134"/>
      <c r="H271" s="135"/>
      <c r="I271" s="135"/>
      <c r="J271" s="134"/>
      <c r="K271" s="199"/>
      <c r="L271" s="199"/>
      <c r="M271" s="97"/>
      <c r="N271" s="103">
        <f t="shared" si="15"/>
        <v>0</v>
      </c>
      <c r="O271" s="98" t="str">
        <f t="shared" si="16"/>
        <v>Đang cập nhật các cột điểm còn thiếu</v>
      </c>
      <c r="Q271" s="104"/>
      <c r="R271" s="104"/>
      <c r="S271" s="104"/>
      <c r="T271" s="104"/>
      <c r="U271" s="104"/>
      <c r="V271" s="104"/>
    </row>
    <row r="272" spans="1:22" ht="15" hidden="1">
      <c r="A272" s="2">
        <v>45</v>
      </c>
      <c r="B272" s="76" t="str">
        <f t="shared" si="20"/>
        <v>LT-1127-K14</v>
      </c>
      <c r="C272" s="76" t="str">
        <f t="shared" si="20"/>
        <v>Nguyễn Thị</v>
      </c>
      <c r="D272" s="76" t="str">
        <f t="shared" si="20"/>
        <v>Miền</v>
      </c>
      <c r="E272" s="76" t="str">
        <f t="shared" si="20"/>
        <v>21/09/1986</v>
      </c>
      <c r="F272" s="205" t="str">
        <f t="shared" si="20"/>
        <v>Thái Bình</v>
      </c>
      <c r="G272" s="134"/>
      <c r="H272" s="135"/>
      <c r="I272" s="135"/>
      <c r="J272" s="134"/>
      <c r="K272" s="199"/>
      <c r="L272" s="199"/>
      <c r="M272" s="97"/>
      <c r="N272" s="103">
        <f t="shared" si="15"/>
        <v>0</v>
      </c>
      <c r="O272" s="98" t="str">
        <f t="shared" si="16"/>
        <v>Đang cập nhật các cột điểm còn thiếu</v>
      </c>
      <c r="Q272" s="104"/>
      <c r="R272" s="104"/>
      <c r="S272" s="104"/>
      <c r="T272" s="104"/>
      <c r="U272" s="104"/>
      <c r="V272" s="104"/>
    </row>
    <row r="273" spans="1:22" ht="15" hidden="1">
      <c r="A273" s="2">
        <v>46</v>
      </c>
      <c r="B273" s="76" t="str">
        <f t="shared" si="20"/>
        <v>LT-1128-K14</v>
      </c>
      <c r="C273" s="76" t="str">
        <f t="shared" si="20"/>
        <v>Đỗ Thị</v>
      </c>
      <c r="D273" s="76" t="str">
        <f t="shared" si="20"/>
        <v>Nga</v>
      </c>
      <c r="E273" s="76" t="str">
        <f t="shared" si="20"/>
        <v>08/06/1995</v>
      </c>
      <c r="F273" s="106" t="str">
        <f t="shared" si="20"/>
        <v>Bình Thuận</v>
      </c>
      <c r="G273" s="134"/>
      <c r="H273" s="135"/>
      <c r="I273" s="135"/>
      <c r="J273" s="134"/>
      <c r="K273" s="199"/>
      <c r="L273" s="199"/>
      <c r="M273" s="97"/>
      <c r="N273" s="103">
        <f t="shared" si="15"/>
        <v>0</v>
      </c>
      <c r="O273" s="98" t="str">
        <f t="shared" si="16"/>
        <v>Đang cập nhật các cột điểm còn thiếu</v>
      </c>
      <c r="Q273" s="104"/>
      <c r="R273" s="104"/>
      <c r="S273" s="104"/>
      <c r="T273" s="104"/>
      <c r="U273" s="104"/>
      <c r="V273" s="104"/>
    </row>
    <row r="274" ht="15.75" hidden="1"/>
    <row r="275" ht="15.75" hidden="1"/>
    <row r="276" ht="15.75" hidden="1">
      <c r="A276" s="6">
        <f>C53</f>
        <v>0</v>
      </c>
    </row>
    <row r="277" spans="1:15" ht="63.75" customHeight="1" hidden="1">
      <c r="A277" s="224" t="s">
        <v>2</v>
      </c>
      <c r="B277" s="207" t="s">
        <v>43</v>
      </c>
      <c r="C277" s="218" t="s">
        <v>3</v>
      </c>
      <c r="D277" s="219"/>
      <c r="E277" s="224" t="s">
        <v>4</v>
      </c>
      <c r="F277" s="225" t="s">
        <v>5</v>
      </c>
      <c r="G277" s="210" t="s">
        <v>6</v>
      </c>
      <c r="H277" s="210" t="s">
        <v>7</v>
      </c>
      <c r="I277" s="210"/>
      <c r="J277" s="210" t="s">
        <v>8</v>
      </c>
      <c r="K277" s="210"/>
      <c r="L277" s="211" t="s">
        <v>9</v>
      </c>
      <c r="M277" s="212"/>
      <c r="N277" s="207" t="s">
        <v>10</v>
      </c>
      <c r="O277" s="207" t="s">
        <v>11</v>
      </c>
    </row>
    <row r="278" spans="1:15" ht="15.75" hidden="1">
      <c r="A278" s="216"/>
      <c r="B278" s="216"/>
      <c r="C278" s="220"/>
      <c r="D278" s="221"/>
      <c r="E278" s="216"/>
      <c r="F278" s="226"/>
      <c r="G278" s="210"/>
      <c r="H278" s="3" t="s">
        <v>12</v>
      </c>
      <c r="I278" s="3" t="s">
        <v>13</v>
      </c>
      <c r="J278" s="3" t="s">
        <v>12</v>
      </c>
      <c r="K278" s="3" t="s">
        <v>13</v>
      </c>
      <c r="L278" s="74" t="s">
        <v>41</v>
      </c>
      <c r="M278" s="4" t="s">
        <v>42</v>
      </c>
      <c r="N278" s="208"/>
      <c r="O278" s="208"/>
    </row>
    <row r="279" spans="1:15" ht="15.75" hidden="1">
      <c r="A279" s="217"/>
      <c r="B279" s="217"/>
      <c r="C279" s="222"/>
      <c r="D279" s="223"/>
      <c r="E279" s="217"/>
      <c r="F279" s="227"/>
      <c r="G279" s="4"/>
      <c r="H279" s="3"/>
      <c r="I279" s="3"/>
      <c r="J279" s="3"/>
      <c r="K279" s="3"/>
      <c r="L279" s="4"/>
      <c r="M279" s="4"/>
      <c r="N279" s="209"/>
      <c r="O279" s="209"/>
    </row>
    <row r="280" spans="1:15" ht="15" hidden="1">
      <c r="A280" s="2">
        <v>1</v>
      </c>
      <c r="B280" s="76" t="str">
        <f aca="true" t="shared" si="21" ref="B280:F289">B70</f>
        <v>LT-1083-K14</v>
      </c>
      <c r="C280" s="76" t="str">
        <f t="shared" si="21"/>
        <v>Mai Thị An</v>
      </c>
      <c r="D280" s="76" t="str">
        <f t="shared" si="21"/>
        <v>Bình</v>
      </c>
      <c r="E280" s="76" t="str">
        <f t="shared" si="21"/>
        <v>16/06/1977</v>
      </c>
      <c r="F280" s="205" t="str">
        <f t="shared" si="21"/>
        <v>BRVT</v>
      </c>
      <c r="G280" s="141"/>
      <c r="H280" s="142"/>
      <c r="I280" s="142"/>
      <c r="J280" s="143"/>
      <c r="K280" s="144"/>
      <c r="L280" s="144"/>
      <c r="M280" s="97"/>
      <c r="N280" s="103">
        <f>ROUND(ROUND(((IF(K280&lt;&gt;"",J280*2+K280*2,J280*2)+IF(H280&lt;&gt;"",H280,0))/(IF(K280&lt;&gt;"",4,2)+IF(H280&lt;&gt;"",1,0))*3+G280)/4,2)*0.4+IF(M280&lt;&gt;"",M280,L280)*0.6,2)</f>
        <v>0</v>
      </c>
      <c r="O280" s="98" t="str">
        <f>IF(OR(MAX($L$228:$L$273)=0,MAX($G$228:$K$273)=0),"Đang cập nhật các cột điểm còn thiếu",IF(F280=$P$67,F280,IF(AND(N280&lt;5,MAX(G280:K280)=0),"Học lại",IF(N280&lt;5," Thi lại",""))))</f>
        <v>Đang cập nhật các cột điểm còn thiếu</v>
      </c>
    </row>
    <row r="281" spans="1:15" ht="15" hidden="1">
      <c r="A281" s="2">
        <v>2</v>
      </c>
      <c r="B281" s="76" t="str">
        <f t="shared" si="21"/>
        <v>LT-1084-K14</v>
      </c>
      <c r="C281" s="76" t="str">
        <f t="shared" si="21"/>
        <v>Trần Diễn</v>
      </c>
      <c r="D281" s="76" t="str">
        <f t="shared" si="21"/>
        <v>Chinh</v>
      </c>
      <c r="E281" s="76" t="str">
        <f t="shared" si="21"/>
        <v>17/03/1980</v>
      </c>
      <c r="F281" s="205" t="str">
        <f t="shared" si="21"/>
        <v>Cửu Long</v>
      </c>
      <c r="G281" s="145"/>
      <c r="H281" s="146"/>
      <c r="I281" s="146"/>
      <c r="J281" s="147"/>
      <c r="K281" s="148"/>
      <c r="L281" s="149"/>
      <c r="M281" s="97"/>
      <c r="N281" s="103">
        <f aca="true" t="shared" si="22" ref="N281:N325">ROUND(ROUND(((IF(K281&lt;&gt;"",J281*2+K281*2,J281*2)+IF(H281&lt;&gt;"",H281,0))/(IF(K281&lt;&gt;"",4,2)+IF(H281&lt;&gt;"",1,0))*3+G281)/4,2)*0.4+IF(M281&lt;&gt;"",M281,L281)*0.6,2)</f>
        <v>0</v>
      </c>
      <c r="O281" s="98" t="str">
        <f aca="true" t="shared" si="23" ref="O281:O325">IF(OR(MAX($L$228:$L$273)=0,MAX($G$228:$K$273)=0),"Đang cập nhật các cột điểm còn thiếu",IF(F281=$P$67,F281,IF(AND(N281&lt;5,MAX(G281:K281)=0),"Học lại",IF(N281&lt;5," Thi lại",""))))</f>
        <v>Đang cập nhật các cột điểm còn thiếu</v>
      </c>
    </row>
    <row r="282" spans="1:15" ht="15" hidden="1">
      <c r="A282" s="2">
        <v>3</v>
      </c>
      <c r="B282" s="76" t="str">
        <f t="shared" si="21"/>
        <v>LT-1085-K14</v>
      </c>
      <c r="C282" s="76" t="str">
        <f t="shared" si="21"/>
        <v>Nguyễn Thị</v>
      </c>
      <c r="D282" s="76" t="str">
        <f t="shared" si="21"/>
        <v>Dâu</v>
      </c>
      <c r="E282" s="76" t="str">
        <f t="shared" si="21"/>
        <v>10/09/1985</v>
      </c>
      <c r="F282" s="205" t="str">
        <f t="shared" si="21"/>
        <v>An Mỹ</v>
      </c>
      <c r="G282" s="145"/>
      <c r="H282" s="146"/>
      <c r="I282" s="146"/>
      <c r="J282" s="147"/>
      <c r="K282" s="148"/>
      <c r="L282" s="149"/>
      <c r="M282" s="97"/>
      <c r="N282" s="103">
        <f t="shared" si="22"/>
        <v>0</v>
      </c>
      <c r="O282" s="98" t="str">
        <f t="shared" si="23"/>
        <v>Đang cập nhật các cột điểm còn thiếu</v>
      </c>
    </row>
    <row r="283" spans="1:15" ht="15" hidden="1">
      <c r="A283" s="2">
        <v>4</v>
      </c>
      <c r="B283" s="76" t="str">
        <f t="shared" si="21"/>
        <v>LT-1086-K14</v>
      </c>
      <c r="C283" s="76" t="str">
        <f t="shared" si="21"/>
        <v>Nguyễn Thị Hồng</v>
      </c>
      <c r="D283" s="76" t="str">
        <f t="shared" si="21"/>
        <v>Diệu</v>
      </c>
      <c r="E283" s="76" t="str">
        <f t="shared" si="21"/>
        <v>18/07/1983</v>
      </c>
      <c r="F283" s="205" t="str">
        <f t="shared" si="21"/>
        <v>Quảng Trị</v>
      </c>
      <c r="G283" s="145"/>
      <c r="H283" s="146"/>
      <c r="I283" s="146"/>
      <c r="J283" s="147"/>
      <c r="K283" s="149"/>
      <c r="L283" s="149"/>
      <c r="M283" s="97"/>
      <c r="N283" s="103">
        <f t="shared" si="22"/>
        <v>0</v>
      </c>
      <c r="O283" s="98" t="str">
        <f t="shared" si="23"/>
        <v>Đang cập nhật các cột điểm còn thiếu</v>
      </c>
    </row>
    <row r="284" spans="1:15" ht="15" hidden="1">
      <c r="A284" s="2">
        <v>5</v>
      </c>
      <c r="B284" s="76" t="str">
        <f t="shared" si="21"/>
        <v>LT-1087-K14</v>
      </c>
      <c r="C284" s="76" t="str">
        <f t="shared" si="21"/>
        <v>Trần Thị</v>
      </c>
      <c r="D284" s="76" t="str">
        <f t="shared" si="21"/>
        <v>Dư</v>
      </c>
      <c r="E284" s="76" t="str">
        <f t="shared" si="21"/>
        <v>02/03/1985</v>
      </c>
      <c r="F284" s="205" t="str">
        <f t="shared" si="21"/>
        <v>Hà Nam</v>
      </c>
      <c r="G284" s="145"/>
      <c r="H284" s="146"/>
      <c r="I284" s="146"/>
      <c r="J284" s="147"/>
      <c r="K284" s="149"/>
      <c r="L284" s="149"/>
      <c r="M284" s="97"/>
      <c r="N284" s="103">
        <f t="shared" si="22"/>
        <v>0</v>
      </c>
      <c r="O284" s="98" t="str">
        <f t="shared" si="23"/>
        <v>Đang cập nhật các cột điểm còn thiếu</v>
      </c>
    </row>
    <row r="285" spans="1:15" ht="15" hidden="1">
      <c r="A285" s="2">
        <v>6</v>
      </c>
      <c r="B285" s="76" t="str">
        <f t="shared" si="21"/>
        <v>LT-1088-K14</v>
      </c>
      <c r="C285" s="76" t="str">
        <f t="shared" si="21"/>
        <v>Đặng Thị Thu</v>
      </c>
      <c r="D285" s="76" t="str">
        <f t="shared" si="21"/>
        <v>Hà</v>
      </c>
      <c r="E285" s="76" t="str">
        <f t="shared" si="21"/>
        <v>19/08/1988</v>
      </c>
      <c r="F285" s="205" t="str">
        <f t="shared" si="21"/>
        <v>Hải Dương</v>
      </c>
      <c r="G285" s="145"/>
      <c r="H285" s="146"/>
      <c r="I285" s="146"/>
      <c r="J285" s="147"/>
      <c r="K285" s="150"/>
      <c r="L285" s="149"/>
      <c r="M285" s="97"/>
      <c r="N285" s="103">
        <f t="shared" si="22"/>
        <v>0</v>
      </c>
      <c r="O285" s="98" t="str">
        <f t="shared" si="23"/>
        <v>Đang cập nhật các cột điểm còn thiếu</v>
      </c>
    </row>
    <row r="286" spans="1:15" ht="15" hidden="1">
      <c r="A286" s="2">
        <v>7</v>
      </c>
      <c r="B286" s="76" t="str">
        <f t="shared" si="21"/>
        <v>LT-1089-K14</v>
      </c>
      <c r="C286" s="76" t="str">
        <f t="shared" si="21"/>
        <v>Phan Thị</v>
      </c>
      <c r="D286" s="76" t="str">
        <f t="shared" si="21"/>
        <v>Hiền</v>
      </c>
      <c r="E286" s="76" t="str">
        <f t="shared" si="21"/>
        <v>07/07/1992</v>
      </c>
      <c r="F286" s="205" t="str">
        <f t="shared" si="21"/>
        <v>Hà Tĩnh</v>
      </c>
      <c r="G286" s="145"/>
      <c r="H286" s="146"/>
      <c r="I286" s="146"/>
      <c r="J286" s="147"/>
      <c r="K286" s="150"/>
      <c r="L286" s="149"/>
      <c r="M286" s="97"/>
      <c r="N286" s="103">
        <f t="shared" si="22"/>
        <v>0</v>
      </c>
      <c r="O286" s="98" t="str">
        <f t="shared" si="23"/>
        <v>Đang cập nhật các cột điểm còn thiếu</v>
      </c>
    </row>
    <row r="287" spans="1:15" ht="15" hidden="1">
      <c r="A287" s="2">
        <v>8</v>
      </c>
      <c r="B287" s="76" t="str">
        <f t="shared" si="21"/>
        <v>LT-1090-K14</v>
      </c>
      <c r="C287" s="76" t="str">
        <f t="shared" si="21"/>
        <v>Hoàng Hữu</v>
      </c>
      <c r="D287" s="76" t="str">
        <f t="shared" si="21"/>
        <v>Hiển</v>
      </c>
      <c r="E287" s="76" t="str">
        <f t="shared" si="21"/>
        <v>15/01/1993</v>
      </c>
      <c r="F287" s="205" t="str">
        <f t="shared" si="21"/>
        <v>Ninh Thuận</v>
      </c>
      <c r="G287" s="145"/>
      <c r="H287" s="146"/>
      <c r="I287" s="146"/>
      <c r="J287" s="147"/>
      <c r="K287" s="151"/>
      <c r="L287" s="149"/>
      <c r="M287" s="97"/>
      <c r="N287" s="103">
        <f t="shared" si="22"/>
        <v>0</v>
      </c>
      <c r="O287" s="98" t="str">
        <f t="shared" si="23"/>
        <v>Đang cập nhật các cột điểm còn thiếu</v>
      </c>
    </row>
    <row r="288" spans="1:15" ht="15" hidden="1">
      <c r="A288" s="2">
        <v>9</v>
      </c>
      <c r="B288" s="76" t="str">
        <f t="shared" si="21"/>
        <v>LT-1091-K14</v>
      </c>
      <c r="C288" s="76" t="str">
        <f t="shared" si="21"/>
        <v>Nguyễn Thị Kim</v>
      </c>
      <c r="D288" s="76" t="str">
        <f t="shared" si="21"/>
        <v>Hồng</v>
      </c>
      <c r="E288" s="76" t="str">
        <f t="shared" si="21"/>
        <v>25/03/1989</v>
      </c>
      <c r="F288" s="205" t="str">
        <f t="shared" si="21"/>
        <v>BRVT</v>
      </c>
      <c r="G288" s="145"/>
      <c r="H288" s="146"/>
      <c r="I288" s="146"/>
      <c r="J288" s="147"/>
      <c r="K288" s="149"/>
      <c r="L288" s="149"/>
      <c r="M288" s="97"/>
      <c r="N288" s="103">
        <f t="shared" si="22"/>
        <v>0</v>
      </c>
      <c r="O288" s="98" t="str">
        <f t="shared" si="23"/>
        <v>Đang cập nhật các cột điểm còn thiếu</v>
      </c>
    </row>
    <row r="289" spans="1:15" ht="15" hidden="1">
      <c r="A289" s="2">
        <v>10</v>
      </c>
      <c r="B289" s="76" t="str">
        <f t="shared" si="21"/>
        <v>LT-1092-K14</v>
      </c>
      <c r="C289" s="76" t="str">
        <f t="shared" si="21"/>
        <v>Huỳnh Thị</v>
      </c>
      <c r="D289" s="76" t="str">
        <f t="shared" si="21"/>
        <v>Huệ</v>
      </c>
      <c r="E289" s="76" t="str">
        <f t="shared" si="21"/>
        <v>10/01/1985</v>
      </c>
      <c r="F289" s="205" t="str">
        <f t="shared" si="21"/>
        <v>ĐakLak</v>
      </c>
      <c r="G289" s="145"/>
      <c r="H289" s="146"/>
      <c r="I289" s="146"/>
      <c r="J289" s="147"/>
      <c r="K289" s="149"/>
      <c r="L289" s="149"/>
      <c r="M289" s="97"/>
      <c r="N289" s="103">
        <f t="shared" si="22"/>
        <v>0</v>
      </c>
      <c r="O289" s="98" t="str">
        <f t="shared" si="23"/>
        <v>Đang cập nhật các cột điểm còn thiếu</v>
      </c>
    </row>
    <row r="290" spans="1:15" ht="15" hidden="1">
      <c r="A290" s="2">
        <v>11</v>
      </c>
      <c r="B290" s="76" t="str">
        <f aca="true" t="shared" si="24" ref="B290:F299">B80</f>
        <v>LT-1093-K14</v>
      </c>
      <c r="C290" s="76" t="str">
        <f t="shared" si="24"/>
        <v>Nguyễn Hữu</v>
      </c>
      <c r="D290" s="76" t="str">
        <f t="shared" si="24"/>
        <v>Hùng</v>
      </c>
      <c r="E290" s="76" t="str">
        <f t="shared" si="24"/>
        <v>22/08/1987</v>
      </c>
      <c r="F290" s="205" t="str">
        <f t="shared" si="24"/>
        <v>Quảng Ninh</v>
      </c>
      <c r="G290" s="145"/>
      <c r="H290" s="146"/>
      <c r="I290" s="146"/>
      <c r="J290" s="147"/>
      <c r="K290" s="149"/>
      <c r="L290" s="149"/>
      <c r="M290" s="97"/>
      <c r="N290" s="103">
        <f t="shared" si="22"/>
        <v>0</v>
      </c>
      <c r="O290" s="98" t="str">
        <f t="shared" si="23"/>
        <v>Đang cập nhật các cột điểm còn thiếu</v>
      </c>
    </row>
    <row r="291" spans="1:15" ht="15" hidden="1">
      <c r="A291" s="2">
        <v>12</v>
      </c>
      <c r="B291" s="76" t="str">
        <f t="shared" si="24"/>
        <v>LT-1094-K14</v>
      </c>
      <c r="C291" s="76" t="str">
        <f t="shared" si="24"/>
        <v>Trần Thị</v>
      </c>
      <c r="D291" s="76" t="str">
        <f t="shared" si="24"/>
        <v>Huyền</v>
      </c>
      <c r="E291" s="76" t="str">
        <f t="shared" si="24"/>
        <v>08/12/1985</v>
      </c>
      <c r="F291" s="205" t="str">
        <f t="shared" si="24"/>
        <v>Thái Bình</v>
      </c>
      <c r="G291" s="145"/>
      <c r="H291" s="146"/>
      <c r="I291" s="146"/>
      <c r="J291" s="147"/>
      <c r="K291" s="149"/>
      <c r="L291" s="149"/>
      <c r="M291" s="97"/>
      <c r="N291" s="103">
        <f t="shared" si="22"/>
        <v>0</v>
      </c>
      <c r="O291" s="98" t="str">
        <f t="shared" si="23"/>
        <v>Đang cập nhật các cột điểm còn thiếu</v>
      </c>
    </row>
    <row r="292" spans="1:15" ht="15" hidden="1">
      <c r="A292" s="2">
        <v>13</v>
      </c>
      <c r="B292" s="76" t="str">
        <f t="shared" si="24"/>
        <v>LT-1095-K14</v>
      </c>
      <c r="C292" s="76" t="str">
        <f t="shared" si="24"/>
        <v>Trương Thị</v>
      </c>
      <c r="D292" s="76" t="str">
        <f t="shared" si="24"/>
        <v>Kim</v>
      </c>
      <c r="E292" s="76" t="str">
        <f t="shared" si="24"/>
        <v>23/09/1993</v>
      </c>
      <c r="F292" s="205" t="str">
        <f t="shared" si="24"/>
        <v>Quảng Nam</v>
      </c>
      <c r="G292" s="145"/>
      <c r="H292" s="146"/>
      <c r="I292" s="146"/>
      <c r="J292" s="147"/>
      <c r="K292" s="149"/>
      <c r="L292" s="149"/>
      <c r="M292" s="97"/>
      <c r="N292" s="103">
        <f t="shared" si="22"/>
        <v>0</v>
      </c>
      <c r="O292" s="98" t="str">
        <f t="shared" si="23"/>
        <v>Đang cập nhật các cột điểm còn thiếu</v>
      </c>
    </row>
    <row r="293" spans="1:15" ht="15" hidden="1">
      <c r="A293" s="2">
        <v>14</v>
      </c>
      <c r="B293" s="76" t="str">
        <f t="shared" si="24"/>
        <v>LT-1096-K14</v>
      </c>
      <c r="C293" s="76" t="str">
        <f t="shared" si="24"/>
        <v>Nguyễn Thị Phi</v>
      </c>
      <c r="D293" s="76" t="str">
        <f t="shared" si="24"/>
        <v>Loan</v>
      </c>
      <c r="E293" s="76" t="str">
        <f t="shared" si="24"/>
        <v>16/03/1991</v>
      </c>
      <c r="F293" s="205" t="str">
        <f t="shared" si="24"/>
        <v>Quảng Ngãi</v>
      </c>
      <c r="G293" s="145"/>
      <c r="H293" s="146"/>
      <c r="I293" s="146"/>
      <c r="J293" s="147"/>
      <c r="K293" s="149"/>
      <c r="L293" s="149"/>
      <c r="M293" s="97"/>
      <c r="N293" s="103">
        <f t="shared" si="22"/>
        <v>0</v>
      </c>
      <c r="O293" s="98" t="str">
        <f t="shared" si="23"/>
        <v>Đang cập nhật các cột điểm còn thiếu</v>
      </c>
    </row>
    <row r="294" spans="1:15" ht="15" hidden="1">
      <c r="A294" s="2">
        <v>15</v>
      </c>
      <c r="B294" s="76" t="str">
        <f t="shared" si="24"/>
        <v>LT-1097-K14</v>
      </c>
      <c r="C294" s="76" t="str">
        <f t="shared" si="24"/>
        <v>Vũ Trí</v>
      </c>
      <c r="D294" s="76" t="str">
        <f t="shared" si="24"/>
        <v>Long</v>
      </c>
      <c r="E294" s="76" t="str">
        <f t="shared" si="24"/>
        <v>22/04/1987</v>
      </c>
      <c r="F294" s="205" t="str">
        <f t="shared" si="24"/>
        <v>Bắc Giang</v>
      </c>
      <c r="G294" s="145"/>
      <c r="H294" s="146"/>
      <c r="I294" s="146"/>
      <c r="J294" s="147"/>
      <c r="K294" s="149"/>
      <c r="L294" s="149"/>
      <c r="M294" s="97"/>
      <c r="N294" s="103">
        <f t="shared" si="22"/>
        <v>0</v>
      </c>
      <c r="O294" s="98" t="str">
        <f t="shared" si="23"/>
        <v>Đang cập nhật các cột điểm còn thiếu</v>
      </c>
    </row>
    <row r="295" spans="1:15" ht="15" hidden="1">
      <c r="A295" s="2">
        <v>16</v>
      </c>
      <c r="B295" s="76" t="str">
        <f t="shared" si="24"/>
        <v>LT-1098-K14</v>
      </c>
      <c r="C295" s="76" t="str">
        <f t="shared" si="24"/>
        <v>Nguyễn Quốc</v>
      </c>
      <c r="D295" s="76" t="str">
        <f t="shared" si="24"/>
        <v>Mẫn</v>
      </c>
      <c r="E295" s="76" t="str">
        <f t="shared" si="24"/>
        <v>24/04/1992</v>
      </c>
      <c r="F295" s="205" t="str">
        <f t="shared" si="24"/>
        <v>Đồng Nai</v>
      </c>
      <c r="G295" s="145"/>
      <c r="H295" s="146"/>
      <c r="I295" s="146"/>
      <c r="J295" s="147"/>
      <c r="K295" s="149"/>
      <c r="L295" s="149"/>
      <c r="M295" s="97"/>
      <c r="N295" s="103">
        <f t="shared" si="22"/>
        <v>0</v>
      </c>
      <c r="O295" s="98" t="str">
        <f t="shared" si="23"/>
        <v>Đang cập nhật các cột điểm còn thiếu</v>
      </c>
    </row>
    <row r="296" spans="1:15" ht="15" hidden="1">
      <c r="A296" s="2">
        <v>17</v>
      </c>
      <c r="B296" s="76" t="str">
        <f t="shared" si="24"/>
        <v>LT-1099-K14</v>
      </c>
      <c r="C296" s="76" t="str">
        <f t="shared" si="24"/>
        <v>Bùi Thị Ngọc</v>
      </c>
      <c r="D296" s="76" t="str">
        <f t="shared" si="24"/>
        <v>My</v>
      </c>
      <c r="E296" s="76" t="str">
        <f t="shared" si="24"/>
        <v>29/09/1983</v>
      </c>
      <c r="F296" s="205" t="str">
        <f t="shared" si="24"/>
        <v>Quảng Ngãi</v>
      </c>
      <c r="G296" s="145"/>
      <c r="H296" s="146"/>
      <c r="I296" s="146"/>
      <c r="J296" s="147"/>
      <c r="K296" s="149"/>
      <c r="L296" s="149"/>
      <c r="M296" s="97"/>
      <c r="N296" s="103">
        <f t="shared" si="22"/>
        <v>0</v>
      </c>
      <c r="O296" s="98" t="str">
        <f t="shared" si="23"/>
        <v>Đang cập nhật các cột điểm còn thiếu</v>
      </c>
    </row>
    <row r="297" spans="1:15" ht="15.75" hidden="1">
      <c r="A297" s="2">
        <v>18</v>
      </c>
      <c r="B297" s="76" t="str">
        <f t="shared" si="24"/>
        <v>LT-1100-K14</v>
      </c>
      <c r="C297" s="76" t="str">
        <f t="shared" si="24"/>
        <v>Trần Minh</v>
      </c>
      <c r="D297" s="76" t="str">
        <f t="shared" si="24"/>
        <v>Nghĩa</v>
      </c>
      <c r="E297" s="76" t="str">
        <f t="shared" si="24"/>
        <v>08/08/1988</v>
      </c>
      <c r="F297" s="112" t="str">
        <f t="shared" si="24"/>
        <v>Đồng Nai</v>
      </c>
      <c r="G297" s="145"/>
      <c r="H297" s="146"/>
      <c r="I297" s="146"/>
      <c r="J297" s="147"/>
      <c r="K297" s="149"/>
      <c r="L297" s="149"/>
      <c r="M297" s="97"/>
      <c r="N297" s="103">
        <f t="shared" si="22"/>
        <v>0</v>
      </c>
      <c r="O297" s="98" t="str">
        <f t="shared" si="23"/>
        <v>Đang cập nhật các cột điểm còn thiếu</v>
      </c>
    </row>
    <row r="298" spans="1:15" ht="15" hidden="1">
      <c r="A298" s="2">
        <v>19</v>
      </c>
      <c r="B298" s="76" t="str">
        <f t="shared" si="24"/>
        <v>LT-1101-K14</v>
      </c>
      <c r="C298" s="76" t="str">
        <f t="shared" si="24"/>
        <v>Lê Thị Bích </v>
      </c>
      <c r="D298" s="76" t="str">
        <f t="shared" si="24"/>
        <v>Nguyên</v>
      </c>
      <c r="E298" s="76" t="str">
        <f t="shared" si="24"/>
        <v>01/09/1988</v>
      </c>
      <c r="F298" s="205" t="str">
        <f t="shared" si="24"/>
        <v>Bình Định</v>
      </c>
      <c r="G298" s="145"/>
      <c r="H298" s="146"/>
      <c r="I298" s="146"/>
      <c r="J298" s="147"/>
      <c r="K298" s="149"/>
      <c r="L298" s="149"/>
      <c r="M298" s="97"/>
      <c r="N298" s="103">
        <f t="shared" si="22"/>
        <v>0</v>
      </c>
      <c r="O298" s="98" t="str">
        <f t="shared" si="23"/>
        <v>Đang cập nhật các cột điểm còn thiếu</v>
      </c>
    </row>
    <row r="299" spans="1:15" ht="15" hidden="1">
      <c r="A299" s="2">
        <v>20</v>
      </c>
      <c r="B299" s="76" t="str">
        <f t="shared" si="24"/>
        <v>LT-1102-K14</v>
      </c>
      <c r="C299" s="76" t="str">
        <f t="shared" si="24"/>
        <v>Nguyễn Thị Tú</v>
      </c>
      <c r="D299" s="76" t="str">
        <f t="shared" si="24"/>
        <v>Nguyên</v>
      </c>
      <c r="E299" s="76" t="str">
        <f t="shared" si="24"/>
        <v>11/11/1983</v>
      </c>
      <c r="F299" s="205" t="str">
        <f t="shared" si="24"/>
        <v>Đồng Nai</v>
      </c>
      <c r="G299" s="145"/>
      <c r="H299" s="146"/>
      <c r="I299" s="146"/>
      <c r="J299" s="147"/>
      <c r="K299" s="149"/>
      <c r="L299" s="149"/>
      <c r="M299" s="97"/>
      <c r="N299" s="103">
        <f t="shared" si="22"/>
        <v>0</v>
      </c>
      <c r="O299" s="98" t="str">
        <f t="shared" si="23"/>
        <v>Đang cập nhật các cột điểm còn thiếu</v>
      </c>
    </row>
    <row r="300" spans="1:15" ht="15" hidden="1">
      <c r="A300" s="2">
        <v>21</v>
      </c>
      <c r="B300" s="76" t="str">
        <f aca="true" t="shared" si="25" ref="B300:F309">B90</f>
        <v>LT-1103-K14</v>
      </c>
      <c r="C300" s="76" t="str">
        <f t="shared" si="25"/>
        <v>Nguyễn Thị Hoài</v>
      </c>
      <c r="D300" s="76" t="str">
        <f t="shared" si="25"/>
        <v>Nhơn</v>
      </c>
      <c r="E300" s="76" t="str">
        <f t="shared" si="25"/>
        <v>07/02/1983</v>
      </c>
      <c r="F300" s="205" t="str">
        <f t="shared" si="25"/>
        <v>Đồng Nai</v>
      </c>
      <c r="G300" s="152"/>
      <c r="H300" s="146"/>
      <c r="I300" s="146"/>
      <c r="J300" s="147"/>
      <c r="K300" s="149"/>
      <c r="L300" s="149"/>
      <c r="M300" s="97"/>
      <c r="N300" s="103">
        <f t="shared" si="22"/>
        <v>0</v>
      </c>
      <c r="O300" s="98" t="str">
        <f t="shared" si="23"/>
        <v>Đang cập nhật các cột điểm còn thiếu</v>
      </c>
    </row>
    <row r="301" spans="1:15" ht="15" hidden="1">
      <c r="A301" s="2">
        <v>22</v>
      </c>
      <c r="B301" s="76" t="str">
        <f t="shared" si="25"/>
        <v>LT-1104-K14</v>
      </c>
      <c r="C301" s="76" t="str">
        <f t="shared" si="25"/>
        <v>Trần Mậu</v>
      </c>
      <c r="D301" s="76" t="str">
        <f t="shared" si="25"/>
        <v>Phương</v>
      </c>
      <c r="E301" s="76" t="str">
        <f t="shared" si="25"/>
        <v>02/09/1981</v>
      </c>
      <c r="F301" s="205" t="str">
        <f t="shared" si="25"/>
        <v>Nghệ An</v>
      </c>
      <c r="G301" s="153"/>
      <c r="H301" s="154"/>
      <c r="I301" s="154"/>
      <c r="J301" s="155"/>
      <c r="K301" s="156"/>
      <c r="L301" s="156"/>
      <c r="M301" s="97"/>
      <c r="N301" s="103">
        <f t="shared" si="22"/>
        <v>0</v>
      </c>
      <c r="O301" s="98" t="str">
        <f t="shared" si="23"/>
        <v>Đang cập nhật các cột điểm còn thiếu</v>
      </c>
    </row>
    <row r="302" spans="1:15" ht="15" hidden="1">
      <c r="A302" s="2">
        <v>23</v>
      </c>
      <c r="B302" s="76" t="str">
        <f t="shared" si="25"/>
        <v>LT-1105-K14</v>
      </c>
      <c r="C302" s="76" t="str">
        <f t="shared" si="25"/>
        <v>Lê Thị</v>
      </c>
      <c r="D302" s="76" t="str">
        <f t="shared" si="25"/>
        <v>Phương</v>
      </c>
      <c r="E302" s="76" t="str">
        <f t="shared" si="25"/>
        <v>17/08/1986</v>
      </c>
      <c r="F302" s="205" t="str">
        <f t="shared" si="25"/>
        <v>Hà Tĩnh</v>
      </c>
      <c r="G302" s="153"/>
      <c r="H302" s="154"/>
      <c r="I302" s="154"/>
      <c r="J302" s="155"/>
      <c r="K302" s="156"/>
      <c r="L302" s="156"/>
      <c r="M302" s="97"/>
      <c r="N302" s="103">
        <f t="shared" si="22"/>
        <v>0</v>
      </c>
      <c r="O302" s="98" t="str">
        <f t="shared" si="23"/>
        <v>Đang cập nhật các cột điểm còn thiếu</v>
      </c>
    </row>
    <row r="303" spans="1:15" ht="15" hidden="1">
      <c r="A303" s="2">
        <v>24</v>
      </c>
      <c r="B303" s="76" t="str">
        <f t="shared" si="25"/>
        <v>LT-1106-K14</v>
      </c>
      <c r="C303" s="76" t="str">
        <f t="shared" si="25"/>
        <v>Hồ Trịnh Yến</v>
      </c>
      <c r="D303" s="76" t="str">
        <f t="shared" si="25"/>
        <v>Quy</v>
      </c>
      <c r="E303" s="76" t="str">
        <f t="shared" si="25"/>
        <v>26/06/1986</v>
      </c>
      <c r="F303" s="205" t="str">
        <f t="shared" si="25"/>
        <v>Quảng Ngãi</v>
      </c>
      <c r="G303" s="153"/>
      <c r="H303" s="154"/>
      <c r="I303" s="154"/>
      <c r="J303" s="155"/>
      <c r="K303" s="156"/>
      <c r="L303" s="156"/>
      <c r="M303" s="97"/>
      <c r="N303" s="103">
        <f t="shared" si="22"/>
        <v>0</v>
      </c>
      <c r="O303" s="98" t="str">
        <f t="shared" si="23"/>
        <v>Đang cập nhật các cột điểm còn thiếu</v>
      </c>
    </row>
    <row r="304" spans="1:15" ht="15" hidden="1">
      <c r="A304" s="2">
        <v>25</v>
      </c>
      <c r="B304" s="76" t="str">
        <f t="shared" si="25"/>
        <v>LT-1107-K14</v>
      </c>
      <c r="C304" s="76" t="str">
        <f t="shared" si="25"/>
        <v>Nguyễn Thị Bích</v>
      </c>
      <c r="D304" s="76" t="str">
        <f t="shared" si="25"/>
        <v>Quý</v>
      </c>
      <c r="E304" s="76" t="str">
        <f t="shared" si="25"/>
        <v>08/06/1981</v>
      </c>
      <c r="F304" s="205" t="str">
        <f t="shared" si="25"/>
        <v>Bắc Giang</v>
      </c>
      <c r="G304" s="153"/>
      <c r="H304" s="157"/>
      <c r="I304" s="157"/>
      <c r="J304" s="153"/>
      <c r="K304" s="156"/>
      <c r="L304" s="156"/>
      <c r="M304" s="97"/>
      <c r="N304" s="103">
        <f t="shared" si="22"/>
        <v>0</v>
      </c>
      <c r="O304" s="98" t="str">
        <f t="shared" si="23"/>
        <v>Đang cập nhật các cột điểm còn thiếu</v>
      </c>
    </row>
    <row r="305" spans="1:15" ht="15" hidden="1">
      <c r="A305" s="2">
        <v>26</v>
      </c>
      <c r="B305" s="76" t="str">
        <f t="shared" si="25"/>
        <v>LT-1108-K14</v>
      </c>
      <c r="C305" s="76" t="str">
        <f t="shared" si="25"/>
        <v>Lê Hạnh</v>
      </c>
      <c r="D305" s="76" t="str">
        <f t="shared" si="25"/>
        <v>Sinh</v>
      </c>
      <c r="E305" s="76" t="str">
        <f t="shared" si="25"/>
        <v>09/12/1984</v>
      </c>
      <c r="F305" s="205" t="str">
        <f t="shared" si="25"/>
        <v>Thanh Hoá</v>
      </c>
      <c r="G305" s="153"/>
      <c r="H305" s="157"/>
      <c r="I305" s="157"/>
      <c r="J305" s="153"/>
      <c r="K305" s="156"/>
      <c r="L305" s="156"/>
      <c r="M305" s="97"/>
      <c r="N305" s="103">
        <f t="shared" si="22"/>
        <v>0</v>
      </c>
      <c r="O305" s="98" t="str">
        <f t="shared" si="23"/>
        <v>Đang cập nhật các cột điểm còn thiếu</v>
      </c>
    </row>
    <row r="306" spans="1:15" ht="15" hidden="1">
      <c r="A306" s="2">
        <v>27</v>
      </c>
      <c r="B306" s="76" t="str">
        <f t="shared" si="25"/>
        <v>LT-1109-K14</v>
      </c>
      <c r="C306" s="76" t="str">
        <f t="shared" si="25"/>
        <v>Đỗ Văn</v>
      </c>
      <c r="D306" s="76" t="str">
        <f t="shared" si="25"/>
        <v>Tam</v>
      </c>
      <c r="E306" s="76" t="str">
        <f t="shared" si="25"/>
        <v>21/12/1986</v>
      </c>
      <c r="F306" s="205" t="str">
        <f t="shared" si="25"/>
        <v>Ninh Bình</v>
      </c>
      <c r="G306" s="153"/>
      <c r="H306" s="157"/>
      <c r="I306" s="157"/>
      <c r="J306" s="153"/>
      <c r="K306" s="156"/>
      <c r="L306" s="156"/>
      <c r="M306" s="97"/>
      <c r="N306" s="103">
        <f t="shared" si="22"/>
        <v>0</v>
      </c>
      <c r="O306" s="98" t="str">
        <f t="shared" si="23"/>
        <v>Đang cập nhật các cột điểm còn thiếu</v>
      </c>
    </row>
    <row r="307" spans="1:15" ht="15" hidden="1">
      <c r="A307" s="2">
        <v>28</v>
      </c>
      <c r="B307" s="76" t="str">
        <f t="shared" si="25"/>
        <v>LT-1110-K14</v>
      </c>
      <c r="C307" s="76" t="str">
        <f t="shared" si="25"/>
        <v>Huỳnh Thị</v>
      </c>
      <c r="D307" s="76" t="str">
        <f t="shared" si="25"/>
        <v>Thảo</v>
      </c>
      <c r="E307" s="76" t="str">
        <f t="shared" si="25"/>
        <v>15/12/1990</v>
      </c>
      <c r="F307" s="205" t="str">
        <f t="shared" si="25"/>
        <v>Phú Yên</v>
      </c>
      <c r="G307" s="153"/>
      <c r="H307" s="157"/>
      <c r="I307" s="157"/>
      <c r="J307" s="153"/>
      <c r="K307" s="156"/>
      <c r="L307" s="156"/>
      <c r="M307" s="97"/>
      <c r="N307" s="103">
        <f t="shared" si="22"/>
        <v>0</v>
      </c>
      <c r="O307" s="98" t="str">
        <f t="shared" si="23"/>
        <v>Đang cập nhật các cột điểm còn thiếu</v>
      </c>
    </row>
    <row r="308" spans="1:15" ht="15" hidden="1">
      <c r="A308" s="2">
        <v>29</v>
      </c>
      <c r="B308" s="76" t="str">
        <f t="shared" si="25"/>
        <v>LT-1111-K14</v>
      </c>
      <c r="C308" s="76" t="str">
        <f t="shared" si="25"/>
        <v>Vũ Thị</v>
      </c>
      <c r="D308" s="76" t="str">
        <f t="shared" si="25"/>
        <v>Thúy</v>
      </c>
      <c r="E308" s="76" t="str">
        <f t="shared" si="25"/>
        <v>10/05/1983</v>
      </c>
      <c r="F308" s="205" t="str">
        <f t="shared" si="25"/>
        <v>Nghệ An</v>
      </c>
      <c r="G308" s="153"/>
      <c r="H308" s="157"/>
      <c r="I308" s="157"/>
      <c r="J308" s="153"/>
      <c r="K308" s="156"/>
      <c r="L308" s="156"/>
      <c r="M308" s="97"/>
      <c r="N308" s="103">
        <f t="shared" si="22"/>
        <v>0</v>
      </c>
      <c r="O308" s="98" t="str">
        <f t="shared" si="23"/>
        <v>Đang cập nhật các cột điểm còn thiếu</v>
      </c>
    </row>
    <row r="309" spans="1:15" ht="15" hidden="1">
      <c r="A309" s="2">
        <v>30</v>
      </c>
      <c r="B309" s="76" t="str">
        <f t="shared" si="25"/>
        <v>LT-1112-K14</v>
      </c>
      <c r="C309" s="76" t="str">
        <f t="shared" si="25"/>
        <v>Cù Thị</v>
      </c>
      <c r="D309" s="76" t="str">
        <f t="shared" si="25"/>
        <v>Thủy</v>
      </c>
      <c r="E309" s="76" t="str">
        <f t="shared" si="25"/>
        <v>01/02/1988</v>
      </c>
      <c r="F309" s="205" t="str">
        <f t="shared" si="25"/>
        <v>Thanh Hoá</v>
      </c>
      <c r="G309" s="153"/>
      <c r="H309" s="157"/>
      <c r="I309" s="157"/>
      <c r="J309" s="153"/>
      <c r="K309" s="156"/>
      <c r="L309" s="156"/>
      <c r="M309" s="97"/>
      <c r="N309" s="103">
        <f t="shared" si="22"/>
        <v>0</v>
      </c>
      <c r="O309" s="98" t="str">
        <f t="shared" si="23"/>
        <v>Đang cập nhật các cột điểm còn thiếu</v>
      </c>
    </row>
    <row r="310" spans="1:15" ht="15" hidden="1">
      <c r="A310" s="2">
        <v>31</v>
      </c>
      <c r="B310" s="76" t="str">
        <f aca="true" t="shared" si="26" ref="B310:F319">B100</f>
        <v>LT-1113-K14</v>
      </c>
      <c r="C310" s="76" t="str">
        <f t="shared" si="26"/>
        <v>Hà Phạm Kiều</v>
      </c>
      <c r="D310" s="76" t="str">
        <f t="shared" si="26"/>
        <v>Trang</v>
      </c>
      <c r="E310" s="76" t="str">
        <f t="shared" si="26"/>
        <v>16/09/1987</v>
      </c>
      <c r="F310" s="205" t="str">
        <f t="shared" si="26"/>
        <v>Bình Định</v>
      </c>
      <c r="G310" s="153"/>
      <c r="H310" s="154"/>
      <c r="I310" s="154"/>
      <c r="J310" s="155"/>
      <c r="K310" s="156"/>
      <c r="L310" s="156"/>
      <c r="M310" s="97"/>
      <c r="N310" s="103">
        <f t="shared" si="22"/>
        <v>0</v>
      </c>
      <c r="O310" s="98" t="str">
        <f t="shared" si="23"/>
        <v>Đang cập nhật các cột điểm còn thiếu</v>
      </c>
    </row>
    <row r="311" spans="1:15" ht="15" hidden="1">
      <c r="A311" s="2">
        <v>32</v>
      </c>
      <c r="B311" s="76" t="str">
        <f t="shared" si="26"/>
        <v>LT-1114-K14</v>
      </c>
      <c r="C311" s="76" t="str">
        <f t="shared" si="26"/>
        <v>Phạm Nguyễn Đình</v>
      </c>
      <c r="D311" s="76" t="str">
        <f t="shared" si="26"/>
        <v>Triều</v>
      </c>
      <c r="E311" s="76" t="str">
        <f t="shared" si="26"/>
        <v>20/11/1987</v>
      </c>
      <c r="F311" s="205" t="str">
        <f t="shared" si="26"/>
        <v>Quảng Ngãi</v>
      </c>
      <c r="G311" s="153"/>
      <c r="H311" s="154"/>
      <c r="I311" s="154"/>
      <c r="J311" s="155"/>
      <c r="K311" s="156"/>
      <c r="L311" s="156"/>
      <c r="M311" s="97"/>
      <c r="N311" s="103">
        <f t="shared" si="22"/>
        <v>0</v>
      </c>
      <c r="O311" s="98" t="str">
        <f t="shared" si="23"/>
        <v>Đang cập nhật các cột điểm còn thiếu</v>
      </c>
    </row>
    <row r="312" spans="1:15" ht="15" hidden="1">
      <c r="A312" s="2">
        <v>33</v>
      </c>
      <c r="B312" s="76" t="str">
        <f t="shared" si="26"/>
        <v>LT-1115-K14</v>
      </c>
      <c r="C312" s="76" t="str">
        <f t="shared" si="26"/>
        <v>Phan Thị</v>
      </c>
      <c r="D312" s="76" t="str">
        <f t="shared" si="26"/>
        <v>Tùng</v>
      </c>
      <c r="E312" s="76" t="str">
        <f t="shared" si="26"/>
        <v>10/08/1978</v>
      </c>
      <c r="F312" s="205" t="str">
        <f t="shared" si="26"/>
        <v>Nghệ An</v>
      </c>
      <c r="G312" s="153"/>
      <c r="H312" s="157"/>
      <c r="I312" s="157"/>
      <c r="J312" s="153"/>
      <c r="K312" s="156"/>
      <c r="L312" s="156"/>
      <c r="M312" s="97"/>
      <c r="N312" s="103">
        <f t="shared" si="22"/>
        <v>0</v>
      </c>
      <c r="O312" s="98" t="str">
        <f t="shared" si="23"/>
        <v>Đang cập nhật các cột điểm còn thiếu</v>
      </c>
    </row>
    <row r="313" spans="1:15" ht="15" hidden="1">
      <c r="A313" s="2">
        <v>34</v>
      </c>
      <c r="B313" s="76" t="str">
        <f t="shared" si="26"/>
        <v>LT-1116-K14</v>
      </c>
      <c r="C313" s="76" t="str">
        <f t="shared" si="26"/>
        <v>Nguyễn Văn</v>
      </c>
      <c r="D313" s="76" t="str">
        <f t="shared" si="26"/>
        <v>Tưởng</v>
      </c>
      <c r="E313" s="76" t="str">
        <f t="shared" si="26"/>
        <v>28/02/1987</v>
      </c>
      <c r="F313" s="205" t="str">
        <f t="shared" si="26"/>
        <v>Bình Định</v>
      </c>
      <c r="G313" s="153"/>
      <c r="H313" s="157"/>
      <c r="I313" s="157"/>
      <c r="J313" s="153"/>
      <c r="K313" s="156"/>
      <c r="L313" s="156"/>
      <c r="M313" s="97"/>
      <c r="N313" s="103">
        <f t="shared" si="22"/>
        <v>0</v>
      </c>
      <c r="O313" s="98" t="str">
        <f t="shared" si="23"/>
        <v>Đang cập nhật các cột điểm còn thiếu</v>
      </c>
    </row>
    <row r="314" spans="1:15" ht="15" hidden="1">
      <c r="A314" s="2">
        <v>35</v>
      </c>
      <c r="B314" s="76" t="str">
        <f t="shared" si="26"/>
        <v>LT-1117-K14</v>
      </c>
      <c r="C314" s="76" t="str">
        <f t="shared" si="26"/>
        <v>Trần Thi Hải</v>
      </c>
      <c r="D314" s="76" t="str">
        <f t="shared" si="26"/>
        <v>Vân</v>
      </c>
      <c r="E314" s="76" t="str">
        <f t="shared" si="26"/>
        <v>15/07/1983</v>
      </c>
      <c r="F314" s="205" t="str">
        <f t="shared" si="26"/>
        <v>Thái Bình</v>
      </c>
      <c r="G314" s="153"/>
      <c r="H314" s="157"/>
      <c r="I314" s="157"/>
      <c r="J314" s="153"/>
      <c r="K314" s="156"/>
      <c r="L314" s="156"/>
      <c r="M314" s="97"/>
      <c r="N314" s="103">
        <f t="shared" si="22"/>
        <v>0</v>
      </c>
      <c r="O314" s="98" t="str">
        <f t="shared" si="23"/>
        <v>Đang cập nhật các cột điểm còn thiếu</v>
      </c>
    </row>
    <row r="315" spans="1:15" ht="15" hidden="1">
      <c r="A315" s="2">
        <v>36</v>
      </c>
      <c r="B315" s="76" t="str">
        <f t="shared" si="26"/>
        <v>LT-1118-K14</v>
      </c>
      <c r="C315" s="76" t="str">
        <f t="shared" si="26"/>
        <v>Trần Biên</v>
      </c>
      <c r="D315" s="76" t="str">
        <f t="shared" si="26"/>
        <v>Cương</v>
      </c>
      <c r="E315" s="76">
        <f t="shared" si="26"/>
        <v>30470</v>
      </c>
      <c r="F315" s="205" t="str">
        <f t="shared" si="26"/>
        <v>Hà Giang</v>
      </c>
      <c r="G315" s="153"/>
      <c r="H315" s="157"/>
      <c r="I315" s="157"/>
      <c r="J315" s="153"/>
      <c r="K315" s="156"/>
      <c r="L315" s="156"/>
      <c r="M315" s="97"/>
      <c r="N315" s="103">
        <f t="shared" si="22"/>
        <v>0</v>
      </c>
      <c r="O315" s="98" t="str">
        <f t="shared" si="23"/>
        <v>Đang cập nhật các cột điểm còn thiếu</v>
      </c>
    </row>
    <row r="316" spans="1:15" ht="15" hidden="1">
      <c r="A316" s="2">
        <v>37</v>
      </c>
      <c r="B316" s="76" t="str">
        <f t="shared" si="26"/>
        <v>LT-1119-K14</v>
      </c>
      <c r="C316" s="76" t="str">
        <f t="shared" si="26"/>
        <v>Huỳnh Thị Tiền</v>
      </c>
      <c r="D316" s="76" t="str">
        <f t="shared" si="26"/>
        <v>Dung</v>
      </c>
      <c r="E316" s="76">
        <f t="shared" si="26"/>
        <v>32801</v>
      </c>
      <c r="F316" s="205" t="str">
        <f t="shared" si="26"/>
        <v>BRVT</v>
      </c>
      <c r="G316" s="153"/>
      <c r="H316" s="157"/>
      <c r="I316" s="157"/>
      <c r="J316" s="153"/>
      <c r="K316" s="156"/>
      <c r="L316" s="156"/>
      <c r="M316" s="97"/>
      <c r="N316" s="103">
        <f t="shared" si="22"/>
        <v>0</v>
      </c>
      <c r="O316" s="98" t="str">
        <f t="shared" si="23"/>
        <v>Đang cập nhật các cột điểm còn thiếu</v>
      </c>
    </row>
    <row r="317" spans="1:15" ht="15" hidden="1">
      <c r="A317" s="2">
        <v>38</v>
      </c>
      <c r="B317" s="76" t="str">
        <f t="shared" si="26"/>
        <v>LT-1120-K14</v>
      </c>
      <c r="C317" s="76" t="str">
        <f t="shared" si="26"/>
        <v>Trần Thị Thanh</v>
      </c>
      <c r="D317" s="76" t="str">
        <f t="shared" si="26"/>
        <v>Nga</v>
      </c>
      <c r="E317" s="76">
        <f t="shared" si="26"/>
        <v>33441</v>
      </c>
      <c r="F317" s="205" t="str">
        <f t="shared" si="26"/>
        <v>Hòa Thành</v>
      </c>
      <c r="G317" s="153"/>
      <c r="H317" s="157"/>
      <c r="I317" s="157"/>
      <c r="J317" s="153"/>
      <c r="K317" s="156"/>
      <c r="L317" s="156"/>
      <c r="M317" s="97"/>
      <c r="N317" s="103">
        <f t="shared" si="22"/>
        <v>0</v>
      </c>
      <c r="O317" s="98" t="str">
        <f t="shared" si="23"/>
        <v>Đang cập nhật các cột điểm còn thiếu</v>
      </c>
    </row>
    <row r="318" spans="1:15" ht="15" hidden="1">
      <c r="A318" s="2">
        <v>39</v>
      </c>
      <c r="B318" s="76" t="str">
        <f t="shared" si="26"/>
        <v>LT-1121-K14</v>
      </c>
      <c r="C318" s="76" t="str">
        <f t="shared" si="26"/>
        <v>Võ Thị Thu</v>
      </c>
      <c r="D318" s="76" t="str">
        <f t="shared" si="26"/>
        <v>Ngà</v>
      </c>
      <c r="E318" s="76">
        <f t="shared" si="26"/>
        <v>32038</v>
      </c>
      <c r="F318" s="205" t="str">
        <f t="shared" si="26"/>
        <v>Lâm Đồng</v>
      </c>
      <c r="G318" s="153"/>
      <c r="H318" s="157"/>
      <c r="I318" s="157"/>
      <c r="J318" s="153"/>
      <c r="K318" s="156"/>
      <c r="L318" s="156"/>
      <c r="M318" s="97"/>
      <c r="N318" s="103">
        <f t="shared" si="22"/>
        <v>0</v>
      </c>
      <c r="O318" s="98" t="str">
        <f t="shared" si="23"/>
        <v>Đang cập nhật các cột điểm còn thiếu</v>
      </c>
    </row>
    <row r="319" spans="1:15" ht="15" hidden="1">
      <c r="A319" s="2">
        <v>40</v>
      </c>
      <c r="B319" s="76" t="str">
        <f t="shared" si="26"/>
        <v>LT-1123-K14</v>
      </c>
      <c r="C319" s="76" t="str">
        <f t="shared" si="26"/>
        <v>Pham Thị Ngọc</v>
      </c>
      <c r="D319" s="76" t="str">
        <f t="shared" si="26"/>
        <v>Thúy</v>
      </c>
      <c r="E319" s="76" t="str">
        <f t="shared" si="26"/>
        <v>17/03/1995</v>
      </c>
      <c r="F319" s="205" t="str">
        <f t="shared" si="26"/>
        <v>BRVT</v>
      </c>
      <c r="G319" s="153"/>
      <c r="H319" s="157"/>
      <c r="I319" s="157"/>
      <c r="J319" s="153"/>
      <c r="K319" s="156"/>
      <c r="L319" s="156"/>
      <c r="M319" s="97"/>
      <c r="N319" s="103">
        <f t="shared" si="22"/>
        <v>0</v>
      </c>
      <c r="O319" s="98" t="str">
        <f t="shared" si="23"/>
        <v>Đang cập nhật các cột điểm còn thiếu</v>
      </c>
    </row>
    <row r="320" spans="1:15" ht="15" hidden="1">
      <c r="A320" s="2">
        <v>41</v>
      </c>
      <c r="B320" s="76" t="str">
        <f aca="true" t="shared" si="27" ref="B320:F325">B110</f>
        <v>LT-1122-K14</v>
      </c>
      <c r="C320" s="76" t="str">
        <f t="shared" si="27"/>
        <v>Trần Anh</v>
      </c>
      <c r="D320" s="76" t="str">
        <f t="shared" si="27"/>
        <v>Việt</v>
      </c>
      <c r="E320" s="76">
        <f t="shared" si="27"/>
        <v>29967</v>
      </c>
      <c r="F320" s="205" t="str">
        <f t="shared" si="27"/>
        <v>Nghệ Tĩnh</v>
      </c>
      <c r="G320" s="153"/>
      <c r="H320" s="157"/>
      <c r="I320" s="157"/>
      <c r="J320" s="153"/>
      <c r="K320" s="156"/>
      <c r="L320" s="156"/>
      <c r="M320" s="97"/>
      <c r="N320" s="103">
        <f t="shared" si="22"/>
        <v>0</v>
      </c>
      <c r="O320" s="98" t="str">
        <f t="shared" si="23"/>
        <v>Đang cập nhật các cột điểm còn thiếu</v>
      </c>
    </row>
    <row r="321" spans="1:15" ht="15" hidden="1">
      <c r="A321" s="2">
        <v>42</v>
      </c>
      <c r="B321" s="76" t="str">
        <f t="shared" si="27"/>
        <v>LT-1124-K14</v>
      </c>
      <c r="C321" s="76" t="str">
        <f t="shared" si="27"/>
        <v>Đặng Thị</v>
      </c>
      <c r="D321" s="76" t="str">
        <f t="shared" si="27"/>
        <v>Thuận</v>
      </c>
      <c r="E321" s="76" t="str">
        <f t="shared" si="27"/>
        <v>07/09/1991</v>
      </c>
      <c r="F321" s="205" t="str">
        <f t="shared" si="27"/>
        <v>BRVT</v>
      </c>
      <c r="G321" s="153"/>
      <c r="H321" s="157"/>
      <c r="I321" s="157"/>
      <c r="J321" s="153"/>
      <c r="K321" s="156"/>
      <c r="L321" s="156"/>
      <c r="M321" s="97"/>
      <c r="N321" s="103">
        <f t="shared" si="22"/>
        <v>0</v>
      </c>
      <c r="O321" s="98" t="str">
        <f t="shared" si="23"/>
        <v>Đang cập nhật các cột điểm còn thiếu</v>
      </c>
    </row>
    <row r="322" spans="1:15" ht="15" hidden="1">
      <c r="A322" s="2">
        <v>43</v>
      </c>
      <c r="B322" s="76" t="str">
        <f t="shared" si="27"/>
        <v>LT-1125-K14</v>
      </c>
      <c r="C322" s="76" t="str">
        <f t="shared" si="27"/>
        <v>Nguyễn Lê Mỹ</v>
      </c>
      <c r="D322" s="76" t="str">
        <f t="shared" si="27"/>
        <v>Duy</v>
      </c>
      <c r="E322" s="76" t="str">
        <f t="shared" si="27"/>
        <v>04/12/1978</v>
      </c>
      <c r="F322" s="205" t="str">
        <f t="shared" si="27"/>
        <v>Bến Tre</v>
      </c>
      <c r="G322" s="153"/>
      <c r="H322" s="157"/>
      <c r="I322" s="157"/>
      <c r="J322" s="153"/>
      <c r="K322" s="156"/>
      <c r="L322" s="156"/>
      <c r="M322" s="97"/>
      <c r="N322" s="103">
        <f t="shared" si="22"/>
        <v>0</v>
      </c>
      <c r="O322" s="98" t="str">
        <f t="shared" si="23"/>
        <v>Đang cập nhật các cột điểm còn thiếu</v>
      </c>
    </row>
    <row r="323" spans="1:15" ht="15" hidden="1">
      <c r="A323" s="2">
        <v>44</v>
      </c>
      <c r="B323" s="76" t="str">
        <f t="shared" si="27"/>
        <v>LT-1126-K14</v>
      </c>
      <c r="C323" s="76" t="str">
        <f t="shared" si="27"/>
        <v>Đỗ Thị Thùy</v>
      </c>
      <c r="D323" s="76" t="str">
        <f t="shared" si="27"/>
        <v>Duyên</v>
      </c>
      <c r="E323" s="76" t="str">
        <f t="shared" si="27"/>
        <v>10/05/1992</v>
      </c>
      <c r="F323" s="205" t="str">
        <f t="shared" si="27"/>
        <v>BR-VT</v>
      </c>
      <c r="G323" s="153"/>
      <c r="H323" s="157"/>
      <c r="I323" s="157"/>
      <c r="J323" s="153"/>
      <c r="K323" s="156"/>
      <c r="L323" s="156"/>
      <c r="M323" s="97"/>
      <c r="N323" s="103">
        <f t="shared" si="22"/>
        <v>0</v>
      </c>
      <c r="O323" s="98" t="str">
        <f t="shared" si="23"/>
        <v>Đang cập nhật các cột điểm còn thiếu</v>
      </c>
    </row>
    <row r="324" spans="1:15" ht="15" hidden="1">
      <c r="A324" s="2">
        <v>45</v>
      </c>
      <c r="B324" s="76" t="str">
        <f t="shared" si="27"/>
        <v>LT-1127-K14</v>
      </c>
      <c r="C324" s="76" t="str">
        <f t="shared" si="27"/>
        <v>Nguyễn Thị</v>
      </c>
      <c r="D324" s="76" t="str">
        <f t="shared" si="27"/>
        <v>Miền</v>
      </c>
      <c r="E324" s="76" t="str">
        <f t="shared" si="27"/>
        <v>21/09/1986</v>
      </c>
      <c r="F324" s="205" t="str">
        <f t="shared" si="27"/>
        <v>Thái Bình</v>
      </c>
      <c r="G324" s="153"/>
      <c r="H324" s="157"/>
      <c r="I324" s="157"/>
      <c r="J324" s="153"/>
      <c r="K324" s="156"/>
      <c r="L324" s="156"/>
      <c r="M324" s="97"/>
      <c r="N324" s="103">
        <f t="shared" si="22"/>
        <v>0</v>
      </c>
      <c r="O324" s="98" t="str">
        <f t="shared" si="23"/>
        <v>Đang cập nhật các cột điểm còn thiếu</v>
      </c>
    </row>
    <row r="325" spans="1:15" ht="15" hidden="1">
      <c r="A325" s="2">
        <v>46</v>
      </c>
      <c r="B325" s="76" t="str">
        <f t="shared" si="27"/>
        <v>LT-1128-K14</v>
      </c>
      <c r="C325" s="76" t="str">
        <f t="shared" si="27"/>
        <v>Đỗ Thị</v>
      </c>
      <c r="D325" s="76" t="str">
        <f t="shared" si="27"/>
        <v>Nga</v>
      </c>
      <c r="E325" s="76" t="str">
        <f t="shared" si="27"/>
        <v>08/06/1995</v>
      </c>
      <c r="F325" s="205" t="str">
        <f t="shared" si="27"/>
        <v>Bình Thuận</v>
      </c>
      <c r="G325" s="153"/>
      <c r="H325" s="157"/>
      <c r="I325" s="157"/>
      <c r="J325" s="153"/>
      <c r="K325" s="156"/>
      <c r="L325" s="156"/>
      <c r="M325" s="97"/>
      <c r="N325" s="103">
        <f t="shared" si="22"/>
        <v>0</v>
      </c>
      <c r="O325" s="98" t="str">
        <f t="shared" si="23"/>
        <v>Đang cập nhật các cột điểm còn thiếu</v>
      </c>
    </row>
    <row r="326" ht="15.75" hidden="1"/>
    <row r="327" ht="15.75" hidden="1"/>
    <row r="328" ht="15.75" hidden="1"/>
    <row r="329" ht="15.75" hidden="1"/>
    <row r="330" ht="15.75" hidden="1">
      <c r="A330" s="6">
        <f>C54</f>
        <v>0</v>
      </c>
    </row>
    <row r="331" spans="1:15" ht="63.75" customHeight="1" hidden="1">
      <c r="A331" s="224" t="s">
        <v>2</v>
      </c>
      <c r="B331" s="207" t="s">
        <v>43</v>
      </c>
      <c r="C331" s="218" t="s">
        <v>3</v>
      </c>
      <c r="D331" s="219"/>
      <c r="E331" s="224" t="s">
        <v>4</v>
      </c>
      <c r="F331" s="225" t="s">
        <v>5</v>
      </c>
      <c r="G331" s="210" t="s">
        <v>6</v>
      </c>
      <c r="H331" s="210" t="s">
        <v>7</v>
      </c>
      <c r="I331" s="210"/>
      <c r="J331" s="210" t="s">
        <v>8</v>
      </c>
      <c r="K331" s="210"/>
      <c r="L331" s="211" t="s">
        <v>9</v>
      </c>
      <c r="M331" s="212"/>
      <c r="N331" s="207" t="s">
        <v>10</v>
      </c>
      <c r="O331" s="207" t="s">
        <v>11</v>
      </c>
    </row>
    <row r="332" spans="1:15" ht="15.75" hidden="1">
      <c r="A332" s="216"/>
      <c r="B332" s="216"/>
      <c r="C332" s="220"/>
      <c r="D332" s="221"/>
      <c r="E332" s="216"/>
      <c r="F332" s="226"/>
      <c r="G332" s="210"/>
      <c r="H332" s="3" t="s">
        <v>12</v>
      </c>
      <c r="I332" s="3" t="s">
        <v>13</v>
      </c>
      <c r="J332" s="3" t="s">
        <v>12</v>
      </c>
      <c r="K332" s="3" t="s">
        <v>13</v>
      </c>
      <c r="L332" s="74" t="s">
        <v>41</v>
      </c>
      <c r="M332" s="4" t="s">
        <v>42</v>
      </c>
      <c r="N332" s="208"/>
      <c r="O332" s="208"/>
    </row>
    <row r="333" spans="1:15" ht="15.75" hidden="1">
      <c r="A333" s="217"/>
      <c r="B333" s="217"/>
      <c r="C333" s="222"/>
      <c r="D333" s="223"/>
      <c r="E333" s="217"/>
      <c r="F333" s="227"/>
      <c r="G333" s="4"/>
      <c r="H333" s="3"/>
      <c r="I333" s="3"/>
      <c r="J333" s="3"/>
      <c r="K333" s="3"/>
      <c r="L333" s="4"/>
      <c r="M333" s="4"/>
      <c r="N333" s="209"/>
      <c r="O333" s="209"/>
    </row>
    <row r="334" spans="1:15" ht="12.75" hidden="1">
      <c r="A334" s="2">
        <v>1</v>
      </c>
      <c r="B334" s="76" t="str">
        <f aca="true" t="shared" si="28" ref="B334:F343">B280</f>
        <v>LT-1083-K14</v>
      </c>
      <c r="C334" s="76" t="str">
        <f t="shared" si="28"/>
        <v>Mai Thị An</v>
      </c>
      <c r="D334" s="76" t="str">
        <f t="shared" si="28"/>
        <v>Bình</v>
      </c>
      <c r="E334" s="76" t="str">
        <f t="shared" si="28"/>
        <v>16/06/1977</v>
      </c>
      <c r="F334" s="195" t="str">
        <f t="shared" si="28"/>
        <v>BRVT</v>
      </c>
      <c r="G334" s="75"/>
      <c r="H334" s="75"/>
      <c r="I334" s="75"/>
      <c r="J334" s="75"/>
      <c r="K334" s="75"/>
      <c r="L334" s="75"/>
      <c r="M334" s="75"/>
      <c r="N334" s="103">
        <f>ROUND(ROUND(((IF(K334&lt;&gt;"",J334*2+K334*2,J334*2)+IF(H334&lt;&gt;"",H334,0))/(IF(K334&lt;&gt;"",4,2)+IF(H334&lt;&gt;"",1,0))*3+G334)/4,2)*0.4+IF(M334&lt;&gt;"",M334,L334)*0.6,2)</f>
        <v>0</v>
      </c>
      <c r="O334" s="98" t="str">
        <f>IF(OR(MAX($L$228:$L$273)=0,MAX($G$228:$K$273)=0),"Đang cập nhật các cột điểm còn thiếu",IF(F334=$P$67,F334,IF(AND(N334&lt;5,MAX(G334:K334)=0),"Học lại",IF(N334&lt;5," Thi lại",""))))</f>
        <v>Đang cập nhật các cột điểm còn thiếu</v>
      </c>
    </row>
    <row r="335" spans="1:15" ht="12.75" hidden="1">
      <c r="A335" s="2">
        <v>2</v>
      </c>
      <c r="B335" s="76" t="str">
        <f t="shared" si="28"/>
        <v>LT-1084-K14</v>
      </c>
      <c r="C335" s="76" t="str">
        <f t="shared" si="28"/>
        <v>Trần Diễn</v>
      </c>
      <c r="D335" s="76" t="str">
        <f t="shared" si="28"/>
        <v>Chinh</v>
      </c>
      <c r="E335" s="76" t="str">
        <f t="shared" si="28"/>
        <v>17/03/1980</v>
      </c>
      <c r="F335" s="195" t="str">
        <f t="shared" si="28"/>
        <v>Cửu Long</v>
      </c>
      <c r="G335" s="75"/>
      <c r="H335" s="75"/>
      <c r="I335" s="75"/>
      <c r="J335" s="75"/>
      <c r="K335" s="75"/>
      <c r="L335" s="75"/>
      <c r="M335" s="75"/>
      <c r="N335" s="103">
        <f aca="true" t="shared" si="29" ref="N335:N379">ROUND(ROUND(((IF(K335&lt;&gt;"",J335*2+K335*2,J335*2)+IF(H335&lt;&gt;"",H335,0))/(IF(K335&lt;&gt;"",4,2)+IF(H335&lt;&gt;"",1,0))*3+G335)/4,2)*0.4+IF(M335&lt;&gt;"",M335,L335)*0.6,2)</f>
        <v>0</v>
      </c>
      <c r="O335" s="98" t="str">
        <f aca="true" t="shared" si="30" ref="O335:O379">IF(OR(MAX($L$228:$L$273)=0,MAX($G$228:$K$273)=0),"Đang cập nhật các cột điểm còn thiếu",IF(F335=$P$67,F335,IF(AND(N335&lt;5,MAX(G335:K335)=0),"Học lại",IF(N335&lt;5," Thi lại",""))))</f>
        <v>Đang cập nhật các cột điểm còn thiếu</v>
      </c>
    </row>
    <row r="336" spans="1:15" ht="12.75" hidden="1">
      <c r="A336" s="2">
        <v>3</v>
      </c>
      <c r="B336" s="76" t="str">
        <f t="shared" si="28"/>
        <v>LT-1085-K14</v>
      </c>
      <c r="C336" s="76" t="str">
        <f t="shared" si="28"/>
        <v>Nguyễn Thị</v>
      </c>
      <c r="D336" s="76" t="str">
        <f t="shared" si="28"/>
        <v>Dâu</v>
      </c>
      <c r="E336" s="76" t="str">
        <f t="shared" si="28"/>
        <v>10/09/1985</v>
      </c>
      <c r="F336" s="195" t="str">
        <f t="shared" si="28"/>
        <v>An Mỹ</v>
      </c>
      <c r="G336" s="75"/>
      <c r="H336" s="75"/>
      <c r="I336" s="75"/>
      <c r="J336" s="75"/>
      <c r="K336" s="75"/>
      <c r="L336" s="75"/>
      <c r="M336" s="75"/>
      <c r="N336" s="103">
        <f t="shared" si="29"/>
        <v>0</v>
      </c>
      <c r="O336" s="98" t="str">
        <f t="shared" si="30"/>
        <v>Đang cập nhật các cột điểm còn thiếu</v>
      </c>
    </row>
    <row r="337" spans="1:15" ht="12.75" hidden="1">
      <c r="A337" s="2">
        <v>4</v>
      </c>
      <c r="B337" s="76" t="str">
        <f t="shared" si="28"/>
        <v>LT-1086-K14</v>
      </c>
      <c r="C337" s="76" t="str">
        <f t="shared" si="28"/>
        <v>Nguyễn Thị Hồng</v>
      </c>
      <c r="D337" s="76" t="str">
        <f t="shared" si="28"/>
        <v>Diệu</v>
      </c>
      <c r="E337" s="76" t="str">
        <f t="shared" si="28"/>
        <v>18/07/1983</v>
      </c>
      <c r="F337" s="195" t="str">
        <f t="shared" si="28"/>
        <v>Quảng Trị</v>
      </c>
      <c r="G337" s="75"/>
      <c r="H337" s="75"/>
      <c r="I337" s="75"/>
      <c r="J337" s="75"/>
      <c r="K337" s="75"/>
      <c r="L337" s="75"/>
      <c r="M337" s="75"/>
      <c r="N337" s="103">
        <f t="shared" si="29"/>
        <v>0</v>
      </c>
      <c r="O337" s="98" t="str">
        <f t="shared" si="30"/>
        <v>Đang cập nhật các cột điểm còn thiếu</v>
      </c>
    </row>
    <row r="338" spans="1:15" ht="12.75" hidden="1">
      <c r="A338" s="2">
        <v>5</v>
      </c>
      <c r="B338" s="76" t="str">
        <f t="shared" si="28"/>
        <v>LT-1087-K14</v>
      </c>
      <c r="C338" s="76" t="str">
        <f t="shared" si="28"/>
        <v>Trần Thị</v>
      </c>
      <c r="D338" s="76" t="str">
        <f t="shared" si="28"/>
        <v>Dư</v>
      </c>
      <c r="E338" s="76" t="str">
        <f t="shared" si="28"/>
        <v>02/03/1985</v>
      </c>
      <c r="F338" s="195" t="str">
        <f t="shared" si="28"/>
        <v>Hà Nam</v>
      </c>
      <c r="G338" s="75"/>
      <c r="H338" s="75"/>
      <c r="I338" s="75"/>
      <c r="J338" s="75"/>
      <c r="K338" s="75"/>
      <c r="L338" s="75"/>
      <c r="M338" s="75"/>
      <c r="N338" s="103">
        <f t="shared" si="29"/>
        <v>0</v>
      </c>
      <c r="O338" s="98" t="str">
        <f t="shared" si="30"/>
        <v>Đang cập nhật các cột điểm còn thiếu</v>
      </c>
    </row>
    <row r="339" spans="1:15" ht="12.75" hidden="1">
      <c r="A339" s="2">
        <v>6</v>
      </c>
      <c r="B339" s="76" t="str">
        <f t="shared" si="28"/>
        <v>LT-1088-K14</v>
      </c>
      <c r="C339" s="76" t="str">
        <f t="shared" si="28"/>
        <v>Đặng Thị Thu</v>
      </c>
      <c r="D339" s="76" t="str">
        <f t="shared" si="28"/>
        <v>Hà</v>
      </c>
      <c r="E339" s="76" t="str">
        <f t="shared" si="28"/>
        <v>19/08/1988</v>
      </c>
      <c r="F339" s="195" t="str">
        <f t="shared" si="28"/>
        <v>Hải Dương</v>
      </c>
      <c r="G339" s="75"/>
      <c r="H339" s="75"/>
      <c r="I339" s="75"/>
      <c r="J339" s="75"/>
      <c r="K339" s="75"/>
      <c r="L339" s="75"/>
      <c r="M339" s="75"/>
      <c r="N339" s="103">
        <f t="shared" si="29"/>
        <v>0</v>
      </c>
      <c r="O339" s="98" t="str">
        <f t="shared" si="30"/>
        <v>Đang cập nhật các cột điểm còn thiếu</v>
      </c>
    </row>
    <row r="340" spans="1:15" ht="12.75" hidden="1">
      <c r="A340" s="2">
        <v>7</v>
      </c>
      <c r="B340" s="76" t="str">
        <f t="shared" si="28"/>
        <v>LT-1089-K14</v>
      </c>
      <c r="C340" s="76" t="str">
        <f t="shared" si="28"/>
        <v>Phan Thị</v>
      </c>
      <c r="D340" s="76" t="str">
        <f t="shared" si="28"/>
        <v>Hiền</v>
      </c>
      <c r="E340" s="76" t="str">
        <f t="shared" si="28"/>
        <v>07/07/1992</v>
      </c>
      <c r="F340" s="195" t="str">
        <f t="shared" si="28"/>
        <v>Hà Tĩnh</v>
      </c>
      <c r="G340" s="75"/>
      <c r="H340" s="75"/>
      <c r="I340" s="75"/>
      <c r="J340" s="75"/>
      <c r="K340" s="75"/>
      <c r="L340" s="75"/>
      <c r="M340" s="75"/>
      <c r="N340" s="103">
        <f t="shared" si="29"/>
        <v>0</v>
      </c>
      <c r="O340" s="98" t="str">
        <f t="shared" si="30"/>
        <v>Đang cập nhật các cột điểm còn thiếu</v>
      </c>
    </row>
    <row r="341" spans="1:15" ht="12.75" hidden="1">
      <c r="A341" s="2">
        <v>8</v>
      </c>
      <c r="B341" s="76" t="str">
        <f t="shared" si="28"/>
        <v>LT-1090-K14</v>
      </c>
      <c r="C341" s="76" t="str">
        <f t="shared" si="28"/>
        <v>Hoàng Hữu</v>
      </c>
      <c r="D341" s="76" t="str">
        <f t="shared" si="28"/>
        <v>Hiển</v>
      </c>
      <c r="E341" s="76" t="str">
        <f t="shared" si="28"/>
        <v>15/01/1993</v>
      </c>
      <c r="F341" s="195" t="str">
        <f t="shared" si="28"/>
        <v>Ninh Thuận</v>
      </c>
      <c r="G341" s="75"/>
      <c r="H341" s="75"/>
      <c r="I341" s="75"/>
      <c r="J341" s="75"/>
      <c r="K341" s="75"/>
      <c r="L341" s="75"/>
      <c r="M341" s="75"/>
      <c r="N341" s="103">
        <f t="shared" si="29"/>
        <v>0</v>
      </c>
      <c r="O341" s="98" t="str">
        <f t="shared" si="30"/>
        <v>Đang cập nhật các cột điểm còn thiếu</v>
      </c>
    </row>
    <row r="342" spans="1:15" ht="12.75" hidden="1">
      <c r="A342" s="2">
        <v>9</v>
      </c>
      <c r="B342" s="76" t="str">
        <f t="shared" si="28"/>
        <v>LT-1091-K14</v>
      </c>
      <c r="C342" s="76" t="str">
        <f t="shared" si="28"/>
        <v>Nguyễn Thị Kim</v>
      </c>
      <c r="D342" s="76" t="str">
        <f t="shared" si="28"/>
        <v>Hồng</v>
      </c>
      <c r="E342" s="76" t="str">
        <f t="shared" si="28"/>
        <v>25/03/1989</v>
      </c>
      <c r="F342" s="195" t="str">
        <f t="shared" si="28"/>
        <v>BRVT</v>
      </c>
      <c r="G342" s="75"/>
      <c r="H342" s="75"/>
      <c r="I342" s="75"/>
      <c r="J342" s="75"/>
      <c r="K342" s="75"/>
      <c r="L342" s="75"/>
      <c r="M342" s="75"/>
      <c r="N342" s="103">
        <f t="shared" si="29"/>
        <v>0</v>
      </c>
      <c r="O342" s="98" t="str">
        <f t="shared" si="30"/>
        <v>Đang cập nhật các cột điểm còn thiếu</v>
      </c>
    </row>
    <row r="343" spans="1:15" ht="12.75" hidden="1">
      <c r="A343" s="2">
        <v>10</v>
      </c>
      <c r="B343" s="76" t="str">
        <f t="shared" si="28"/>
        <v>LT-1092-K14</v>
      </c>
      <c r="C343" s="76" t="str">
        <f t="shared" si="28"/>
        <v>Huỳnh Thị</v>
      </c>
      <c r="D343" s="76" t="str">
        <f t="shared" si="28"/>
        <v>Huệ</v>
      </c>
      <c r="E343" s="76" t="str">
        <f t="shared" si="28"/>
        <v>10/01/1985</v>
      </c>
      <c r="F343" s="195" t="str">
        <f t="shared" si="28"/>
        <v>ĐakLak</v>
      </c>
      <c r="G343" s="75"/>
      <c r="H343" s="75"/>
      <c r="I343" s="75"/>
      <c r="J343" s="75"/>
      <c r="K343" s="75"/>
      <c r="L343" s="75"/>
      <c r="M343" s="75"/>
      <c r="N343" s="103">
        <f t="shared" si="29"/>
        <v>0</v>
      </c>
      <c r="O343" s="98" t="str">
        <f t="shared" si="30"/>
        <v>Đang cập nhật các cột điểm còn thiếu</v>
      </c>
    </row>
    <row r="344" spans="1:15" ht="12.75" hidden="1">
      <c r="A344" s="2">
        <v>11</v>
      </c>
      <c r="B344" s="76" t="str">
        <f aca="true" t="shared" si="31" ref="B344:F353">B290</f>
        <v>LT-1093-K14</v>
      </c>
      <c r="C344" s="76" t="str">
        <f t="shared" si="31"/>
        <v>Nguyễn Hữu</v>
      </c>
      <c r="D344" s="76" t="str">
        <f t="shared" si="31"/>
        <v>Hùng</v>
      </c>
      <c r="E344" s="76" t="str">
        <f t="shared" si="31"/>
        <v>22/08/1987</v>
      </c>
      <c r="F344" s="195" t="str">
        <f t="shared" si="31"/>
        <v>Quảng Ninh</v>
      </c>
      <c r="G344" s="75"/>
      <c r="H344" s="75"/>
      <c r="I344" s="75"/>
      <c r="J344" s="75"/>
      <c r="K344" s="75"/>
      <c r="L344" s="75"/>
      <c r="M344" s="75"/>
      <c r="N344" s="103">
        <f t="shared" si="29"/>
        <v>0</v>
      </c>
      <c r="O344" s="98" t="str">
        <f t="shared" si="30"/>
        <v>Đang cập nhật các cột điểm còn thiếu</v>
      </c>
    </row>
    <row r="345" spans="1:15" ht="12.75" hidden="1">
      <c r="A345" s="2">
        <v>12</v>
      </c>
      <c r="B345" s="76" t="str">
        <f t="shared" si="31"/>
        <v>LT-1094-K14</v>
      </c>
      <c r="C345" s="76" t="str">
        <f t="shared" si="31"/>
        <v>Trần Thị</v>
      </c>
      <c r="D345" s="76" t="str">
        <f t="shared" si="31"/>
        <v>Huyền</v>
      </c>
      <c r="E345" s="76" t="str">
        <f t="shared" si="31"/>
        <v>08/12/1985</v>
      </c>
      <c r="F345" s="195" t="str">
        <f t="shared" si="31"/>
        <v>Thái Bình</v>
      </c>
      <c r="G345" s="75"/>
      <c r="H345" s="75"/>
      <c r="I345" s="75"/>
      <c r="J345" s="75"/>
      <c r="K345" s="75"/>
      <c r="L345" s="75"/>
      <c r="M345" s="75"/>
      <c r="N345" s="103">
        <f t="shared" si="29"/>
        <v>0</v>
      </c>
      <c r="O345" s="98" t="str">
        <f t="shared" si="30"/>
        <v>Đang cập nhật các cột điểm còn thiếu</v>
      </c>
    </row>
    <row r="346" spans="1:15" ht="12.75" hidden="1">
      <c r="A346" s="2">
        <v>13</v>
      </c>
      <c r="B346" s="76" t="str">
        <f t="shared" si="31"/>
        <v>LT-1095-K14</v>
      </c>
      <c r="C346" s="76" t="str">
        <f t="shared" si="31"/>
        <v>Trương Thị</v>
      </c>
      <c r="D346" s="76" t="str">
        <f t="shared" si="31"/>
        <v>Kim</v>
      </c>
      <c r="E346" s="76" t="str">
        <f t="shared" si="31"/>
        <v>23/09/1993</v>
      </c>
      <c r="F346" s="195" t="str">
        <f t="shared" si="31"/>
        <v>Quảng Nam</v>
      </c>
      <c r="G346" s="75"/>
      <c r="H346" s="75"/>
      <c r="I346" s="75"/>
      <c r="J346" s="75"/>
      <c r="K346" s="75"/>
      <c r="L346" s="75"/>
      <c r="M346" s="75"/>
      <c r="N346" s="103">
        <f t="shared" si="29"/>
        <v>0</v>
      </c>
      <c r="O346" s="98" t="str">
        <f t="shared" si="30"/>
        <v>Đang cập nhật các cột điểm còn thiếu</v>
      </c>
    </row>
    <row r="347" spans="1:15" ht="12.75" hidden="1">
      <c r="A347" s="2">
        <v>14</v>
      </c>
      <c r="B347" s="76" t="str">
        <f t="shared" si="31"/>
        <v>LT-1096-K14</v>
      </c>
      <c r="C347" s="76" t="str">
        <f t="shared" si="31"/>
        <v>Nguyễn Thị Phi</v>
      </c>
      <c r="D347" s="76" t="str">
        <f t="shared" si="31"/>
        <v>Loan</v>
      </c>
      <c r="E347" s="76" t="str">
        <f t="shared" si="31"/>
        <v>16/03/1991</v>
      </c>
      <c r="F347" s="195" t="str">
        <f t="shared" si="31"/>
        <v>Quảng Ngãi</v>
      </c>
      <c r="G347" s="75"/>
      <c r="H347" s="75"/>
      <c r="I347" s="75"/>
      <c r="J347" s="75"/>
      <c r="K347" s="75"/>
      <c r="L347" s="75"/>
      <c r="M347" s="75"/>
      <c r="N347" s="103">
        <f t="shared" si="29"/>
        <v>0</v>
      </c>
      <c r="O347" s="98" t="str">
        <f t="shared" si="30"/>
        <v>Đang cập nhật các cột điểm còn thiếu</v>
      </c>
    </row>
    <row r="348" spans="1:15" ht="12.75" hidden="1">
      <c r="A348" s="2">
        <v>15</v>
      </c>
      <c r="B348" s="76" t="str">
        <f t="shared" si="31"/>
        <v>LT-1097-K14</v>
      </c>
      <c r="C348" s="76" t="str">
        <f t="shared" si="31"/>
        <v>Vũ Trí</v>
      </c>
      <c r="D348" s="76" t="str">
        <f t="shared" si="31"/>
        <v>Long</v>
      </c>
      <c r="E348" s="76" t="str">
        <f t="shared" si="31"/>
        <v>22/04/1987</v>
      </c>
      <c r="F348" s="195" t="str">
        <f t="shared" si="31"/>
        <v>Bắc Giang</v>
      </c>
      <c r="G348" s="75"/>
      <c r="H348" s="75"/>
      <c r="I348" s="75"/>
      <c r="J348" s="75"/>
      <c r="K348" s="75"/>
      <c r="L348" s="75"/>
      <c r="M348" s="75"/>
      <c r="N348" s="103">
        <f t="shared" si="29"/>
        <v>0</v>
      </c>
      <c r="O348" s="98" t="str">
        <f t="shared" si="30"/>
        <v>Đang cập nhật các cột điểm còn thiếu</v>
      </c>
    </row>
    <row r="349" spans="1:15" ht="12.75" hidden="1">
      <c r="A349" s="2">
        <v>16</v>
      </c>
      <c r="B349" s="76" t="str">
        <f t="shared" si="31"/>
        <v>LT-1098-K14</v>
      </c>
      <c r="C349" s="76" t="str">
        <f t="shared" si="31"/>
        <v>Nguyễn Quốc</v>
      </c>
      <c r="D349" s="76" t="str">
        <f t="shared" si="31"/>
        <v>Mẫn</v>
      </c>
      <c r="E349" s="76" t="str">
        <f t="shared" si="31"/>
        <v>24/04/1992</v>
      </c>
      <c r="F349" s="195" t="str">
        <f t="shared" si="31"/>
        <v>Đồng Nai</v>
      </c>
      <c r="G349" s="75"/>
      <c r="H349" s="75"/>
      <c r="I349" s="75"/>
      <c r="J349" s="75"/>
      <c r="K349" s="75"/>
      <c r="L349" s="75"/>
      <c r="M349" s="75"/>
      <c r="N349" s="103">
        <f t="shared" si="29"/>
        <v>0</v>
      </c>
      <c r="O349" s="98" t="str">
        <f t="shared" si="30"/>
        <v>Đang cập nhật các cột điểm còn thiếu</v>
      </c>
    </row>
    <row r="350" spans="1:15" ht="12.75" hidden="1">
      <c r="A350" s="2">
        <v>17</v>
      </c>
      <c r="B350" s="76" t="str">
        <f t="shared" si="31"/>
        <v>LT-1099-K14</v>
      </c>
      <c r="C350" s="76" t="str">
        <f t="shared" si="31"/>
        <v>Bùi Thị Ngọc</v>
      </c>
      <c r="D350" s="76" t="str">
        <f t="shared" si="31"/>
        <v>My</v>
      </c>
      <c r="E350" s="76" t="str">
        <f t="shared" si="31"/>
        <v>29/09/1983</v>
      </c>
      <c r="F350" s="195" t="str">
        <f t="shared" si="31"/>
        <v>Quảng Ngãi</v>
      </c>
      <c r="G350" s="75"/>
      <c r="H350" s="75"/>
      <c r="I350" s="75"/>
      <c r="J350" s="75"/>
      <c r="K350" s="75"/>
      <c r="L350" s="75"/>
      <c r="M350" s="75"/>
      <c r="N350" s="103">
        <f t="shared" si="29"/>
        <v>0</v>
      </c>
      <c r="O350" s="98" t="str">
        <f t="shared" si="30"/>
        <v>Đang cập nhật các cột điểm còn thiếu</v>
      </c>
    </row>
    <row r="351" spans="1:15" ht="12.75" hidden="1">
      <c r="A351" s="2">
        <v>18</v>
      </c>
      <c r="B351" s="76" t="str">
        <f t="shared" si="31"/>
        <v>LT-1100-K14</v>
      </c>
      <c r="C351" s="76" t="str">
        <f t="shared" si="31"/>
        <v>Trần Minh</v>
      </c>
      <c r="D351" s="76" t="str">
        <f t="shared" si="31"/>
        <v>Nghĩa</v>
      </c>
      <c r="E351" s="76" t="str">
        <f t="shared" si="31"/>
        <v>08/08/1988</v>
      </c>
      <c r="F351" s="195" t="str">
        <f t="shared" si="31"/>
        <v>Đồng Nai</v>
      </c>
      <c r="G351" s="75"/>
      <c r="H351" s="75"/>
      <c r="I351" s="75"/>
      <c r="J351" s="75"/>
      <c r="K351" s="75"/>
      <c r="L351" s="75"/>
      <c r="M351" s="75"/>
      <c r="N351" s="103">
        <f t="shared" si="29"/>
        <v>0</v>
      </c>
      <c r="O351" s="98" t="str">
        <f t="shared" si="30"/>
        <v>Đang cập nhật các cột điểm còn thiếu</v>
      </c>
    </row>
    <row r="352" spans="1:15" ht="12.75" hidden="1">
      <c r="A352" s="2">
        <v>19</v>
      </c>
      <c r="B352" s="76" t="str">
        <f t="shared" si="31"/>
        <v>LT-1101-K14</v>
      </c>
      <c r="C352" s="76" t="str">
        <f t="shared" si="31"/>
        <v>Lê Thị Bích </v>
      </c>
      <c r="D352" s="76" t="str">
        <f t="shared" si="31"/>
        <v>Nguyên</v>
      </c>
      <c r="E352" s="76" t="str">
        <f t="shared" si="31"/>
        <v>01/09/1988</v>
      </c>
      <c r="F352" s="195" t="str">
        <f t="shared" si="31"/>
        <v>Bình Định</v>
      </c>
      <c r="G352" s="75"/>
      <c r="H352" s="75"/>
      <c r="I352" s="75"/>
      <c r="J352" s="75"/>
      <c r="K352" s="75"/>
      <c r="L352" s="75"/>
      <c r="M352" s="75"/>
      <c r="N352" s="103">
        <f t="shared" si="29"/>
        <v>0</v>
      </c>
      <c r="O352" s="98" t="str">
        <f t="shared" si="30"/>
        <v>Đang cập nhật các cột điểm còn thiếu</v>
      </c>
    </row>
    <row r="353" spans="1:15" ht="12.75" hidden="1">
      <c r="A353" s="2">
        <v>20</v>
      </c>
      <c r="B353" s="76" t="str">
        <f t="shared" si="31"/>
        <v>LT-1102-K14</v>
      </c>
      <c r="C353" s="76" t="str">
        <f t="shared" si="31"/>
        <v>Nguyễn Thị Tú</v>
      </c>
      <c r="D353" s="76" t="str">
        <f t="shared" si="31"/>
        <v>Nguyên</v>
      </c>
      <c r="E353" s="76" t="str">
        <f t="shared" si="31"/>
        <v>11/11/1983</v>
      </c>
      <c r="F353" s="195" t="str">
        <f t="shared" si="31"/>
        <v>Đồng Nai</v>
      </c>
      <c r="G353" s="75"/>
      <c r="H353" s="75"/>
      <c r="I353" s="75"/>
      <c r="J353" s="75"/>
      <c r="K353" s="75"/>
      <c r="L353" s="75"/>
      <c r="M353" s="75"/>
      <c r="N353" s="103">
        <f t="shared" si="29"/>
        <v>0</v>
      </c>
      <c r="O353" s="98" t="str">
        <f t="shared" si="30"/>
        <v>Đang cập nhật các cột điểm còn thiếu</v>
      </c>
    </row>
    <row r="354" spans="1:15" ht="12.75" hidden="1">
      <c r="A354" s="2">
        <v>21</v>
      </c>
      <c r="B354" s="76" t="str">
        <f aca="true" t="shared" si="32" ref="B354:F363">B300</f>
        <v>LT-1103-K14</v>
      </c>
      <c r="C354" s="76" t="str">
        <f t="shared" si="32"/>
        <v>Nguyễn Thị Hoài</v>
      </c>
      <c r="D354" s="76" t="str">
        <f t="shared" si="32"/>
        <v>Nhơn</v>
      </c>
      <c r="E354" s="76" t="str">
        <f t="shared" si="32"/>
        <v>07/02/1983</v>
      </c>
      <c r="F354" s="195" t="str">
        <f t="shared" si="32"/>
        <v>Đồng Nai</v>
      </c>
      <c r="G354" s="75"/>
      <c r="H354" s="75"/>
      <c r="I354" s="75"/>
      <c r="J354" s="75"/>
      <c r="K354" s="75"/>
      <c r="L354" s="75"/>
      <c r="M354" s="75"/>
      <c r="N354" s="103">
        <f t="shared" si="29"/>
        <v>0</v>
      </c>
      <c r="O354" s="98" t="str">
        <f t="shared" si="30"/>
        <v>Đang cập nhật các cột điểm còn thiếu</v>
      </c>
    </row>
    <row r="355" spans="1:15" ht="12.75" hidden="1">
      <c r="A355" s="2">
        <v>22</v>
      </c>
      <c r="B355" s="76" t="str">
        <f t="shared" si="32"/>
        <v>LT-1104-K14</v>
      </c>
      <c r="C355" s="76" t="str">
        <f t="shared" si="32"/>
        <v>Trần Mậu</v>
      </c>
      <c r="D355" s="76" t="str">
        <f t="shared" si="32"/>
        <v>Phương</v>
      </c>
      <c r="E355" s="76" t="str">
        <f t="shared" si="32"/>
        <v>02/09/1981</v>
      </c>
      <c r="F355" s="195" t="str">
        <f t="shared" si="32"/>
        <v>Nghệ An</v>
      </c>
      <c r="G355" s="75"/>
      <c r="H355" s="75"/>
      <c r="I355" s="75"/>
      <c r="J355" s="75"/>
      <c r="K355" s="75"/>
      <c r="L355" s="75"/>
      <c r="M355" s="75"/>
      <c r="N355" s="103">
        <f t="shared" si="29"/>
        <v>0</v>
      </c>
      <c r="O355" s="98" t="str">
        <f t="shared" si="30"/>
        <v>Đang cập nhật các cột điểm còn thiếu</v>
      </c>
    </row>
    <row r="356" spans="1:15" ht="12.75" hidden="1">
      <c r="A356" s="2">
        <v>23</v>
      </c>
      <c r="B356" s="76" t="str">
        <f t="shared" si="32"/>
        <v>LT-1105-K14</v>
      </c>
      <c r="C356" s="76" t="str">
        <f t="shared" si="32"/>
        <v>Lê Thị</v>
      </c>
      <c r="D356" s="76" t="str">
        <f t="shared" si="32"/>
        <v>Phương</v>
      </c>
      <c r="E356" s="76" t="str">
        <f t="shared" si="32"/>
        <v>17/08/1986</v>
      </c>
      <c r="F356" s="195" t="str">
        <f t="shared" si="32"/>
        <v>Hà Tĩnh</v>
      </c>
      <c r="G356" s="75"/>
      <c r="H356" s="75"/>
      <c r="I356" s="75"/>
      <c r="J356" s="75"/>
      <c r="K356" s="75"/>
      <c r="L356" s="75"/>
      <c r="M356" s="75"/>
      <c r="N356" s="103">
        <f t="shared" si="29"/>
        <v>0</v>
      </c>
      <c r="O356" s="98" t="str">
        <f t="shared" si="30"/>
        <v>Đang cập nhật các cột điểm còn thiếu</v>
      </c>
    </row>
    <row r="357" spans="1:15" ht="12.75" hidden="1">
      <c r="A357" s="2">
        <v>24</v>
      </c>
      <c r="B357" s="76" t="str">
        <f t="shared" si="32"/>
        <v>LT-1106-K14</v>
      </c>
      <c r="C357" s="76" t="str">
        <f t="shared" si="32"/>
        <v>Hồ Trịnh Yến</v>
      </c>
      <c r="D357" s="76" t="str">
        <f t="shared" si="32"/>
        <v>Quy</v>
      </c>
      <c r="E357" s="76" t="str">
        <f t="shared" si="32"/>
        <v>26/06/1986</v>
      </c>
      <c r="F357" s="195" t="str">
        <f t="shared" si="32"/>
        <v>Quảng Ngãi</v>
      </c>
      <c r="G357" s="75"/>
      <c r="H357" s="75"/>
      <c r="I357" s="75"/>
      <c r="J357" s="75"/>
      <c r="K357" s="75"/>
      <c r="L357" s="75"/>
      <c r="M357" s="75"/>
      <c r="N357" s="103">
        <f t="shared" si="29"/>
        <v>0</v>
      </c>
      <c r="O357" s="98" t="str">
        <f t="shared" si="30"/>
        <v>Đang cập nhật các cột điểm còn thiếu</v>
      </c>
    </row>
    <row r="358" spans="1:15" ht="12.75" hidden="1">
      <c r="A358" s="2">
        <v>25</v>
      </c>
      <c r="B358" s="76" t="str">
        <f t="shared" si="32"/>
        <v>LT-1107-K14</v>
      </c>
      <c r="C358" s="76" t="str">
        <f t="shared" si="32"/>
        <v>Nguyễn Thị Bích</v>
      </c>
      <c r="D358" s="76" t="str">
        <f t="shared" si="32"/>
        <v>Quý</v>
      </c>
      <c r="E358" s="76" t="str">
        <f t="shared" si="32"/>
        <v>08/06/1981</v>
      </c>
      <c r="F358" s="195" t="str">
        <f t="shared" si="32"/>
        <v>Bắc Giang</v>
      </c>
      <c r="G358" s="75"/>
      <c r="H358" s="75"/>
      <c r="I358" s="75"/>
      <c r="J358" s="75"/>
      <c r="K358" s="75"/>
      <c r="L358" s="75"/>
      <c r="M358" s="75"/>
      <c r="N358" s="103">
        <f t="shared" si="29"/>
        <v>0</v>
      </c>
      <c r="O358" s="98" t="str">
        <f t="shared" si="30"/>
        <v>Đang cập nhật các cột điểm còn thiếu</v>
      </c>
    </row>
    <row r="359" spans="1:15" ht="12.75" hidden="1">
      <c r="A359" s="2">
        <v>26</v>
      </c>
      <c r="B359" s="76" t="str">
        <f t="shared" si="32"/>
        <v>LT-1108-K14</v>
      </c>
      <c r="C359" s="76" t="str">
        <f t="shared" si="32"/>
        <v>Lê Hạnh</v>
      </c>
      <c r="D359" s="76" t="str">
        <f t="shared" si="32"/>
        <v>Sinh</v>
      </c>
      <c r="E359" s="76" t="str">
        <f t="shared" si="32"/>
        <v>09/12/1984</v>
      </c>
      <c r="F359" s="195" t="str">
        <f t="shared" si="32"/>
        <v>Thanh Hoá</v>
      </c>
      <c r="G359" s="75"/>
      <c r="H359" s="75"/>
      <c r="I359" s="75"/>
      <c r="J359" s="75"/>
      <c r="K359" s="75"/>
      <c r="L359" s="75"/>
      <c r="M359" s="75"/>
      <c r="N359" s="103">
        <f t="shared" si="29"/>
        <v>0</v>
      </c>
      <c r="O359" s="98" t="str">
        <f t="shared" si="30"/>
        <v>Đang cập nhật các cột điểm còn thiếu</v>
      </c>
    </row>
    <row r="360" spans="1:15" ht="12.75" hidden="1">
      <c r="A360" s="2">
        <v>27</v>
      </c>
      <c r="B360" s="76" t="str">
        <f t="shared" si="32"/>
        <v>LT-1109-K14</v>
      </c>
      <c r="C360" s="76" t="str">
        <f t="shared" si="32"/>
        <v>Đỗ Văn</v>
      </c>
      <c r="D360" s="76" t="str">
        <f t="shared" si="32"/>
        <v>Tam</v>
      </c>
      <c r="E360" s="76" t="str">
        <f t="shared" si="32"/>
        <v>21/12/1986</v>
      </c>
      <c r="F360" s="195" t="str">
        <f t="shared" si="32"/>
        <v>Ninh Bình</v>
      </c>
      <c r="G360" s="75"/>
      <c r="H360" s="75"/>
      <c r="I360" s="75"/>
      <c r="J360" s="75"/>
      <c r="K360" s="75"/>
      <c r="L360" s="75"/>
      <c r="M360" s="75"/>
      <c r="N360" s="103">
        <f t="shared" si="29"/>
        <v>0</v>
      </c>
      <c r="O360" s="98" t="str">
        <f t="shared" si="30"/>
        <v>Đang cập nhật các cột điểm còn thiếu</v>
      </c>
    </row>
    <row r="361" spans="1:15" ht="12.75" hidden="1">
      <c r="A361" s="2">
        <v>28</v>
      </c>
      <c r="B361" s="76" t="str">
        <f t="shared" si="32"/>
        <v>LT-1110-K14</v>
      </c>
      <c r="C361" s="76" t="str">
        <f t="shared" si="32"/>
        <v>Huỳnh Thị</v>
      </c>
      <c r="D361" s="76" t="str">
        <f t="shared" si="32"/>
        <v>Thảo</v>
      </c>
      <c r="E361" s="76" t="str">
        <f t="shared" si="32"/>
        <v>15/12/1990</v>
      </c>
      <c r="F361" s="195" t="str">
        <f t="shared" si="32"/>
        <v>Phú Yên</v>
      </c>
      <c r="G361" s="75"/>
      <c r="H361" s="75"/>
      <c r="I361" s="75"/>
      <c r="J361" s="75"/>
      <c r="K361" s="75"/>
      <c r="L361" s="75"/>
      <c r="M361" s="75"/>
      <c r="N361" s="103">
        <f t="shared" si="29"/>
        <v>0</v>
      </c>
      <c r="O361" s="98" t="str">
        <f t="shared" si="30"/>
        <v>Đang cập nhật các cột điểm còn thiếu</v>
      </c>
    </row>
    <row r="362" spans="1:15" ht="12.75" hidden="1">
      <c r="A362" s="2">
        <v>29</v>
      </c>
      <c r="B362" s="76" t="str">
        <f t="shared" si="32"/>
        <v>LT-1111-K14</v>
      </c>
      <c r="C362" s="76" t="str">
        <f t="shared" si="32"/>
        <v>Vũ Thị</v>
      </c>
      <c r="D362" s="76" t="str">
        <f t="shared" si="32"/>
        <v>Thúy</v>
      </c>
      <c r="E362" s="76" t="str">
        <f t="shared" si="32"/>
        <v>10/05/1983</v>
      </c>
      <c r="F362" s="195" t="str">
        <f t="shared" si="32"/>
        <v>Nghệ An</v>
      </c>
      <c r="G362" s="75"/>
      <c r="H362" s="75"/>
      <c r="I362" s="75"/>
      <c r="J362" s="75"/>
      <c r="K362" s="75"/>
      <c r="L362" s="75"/>
      <c r="M362" s="75"/>
      <c r="N362" s="103">
        <f t="shared" si="29"/>
        <v>0</v>
      </c>
      <c r="O362" s="98" t="str">
        <f t="shared" si="30"/>
        <v>Đang cập nhật các cột điểm còn thiếu</v>
      </c>
    </row>
    <row r="363" spans="1:15" ht="12.75" hidden="1">
      <c r="A363" s="2">
        <v>30</v>
      </c>
      <c r="B363" s="76" t="str">
        <f t="shared" si="32"/>
        <v>LT-1112-K14</v>
      </c>
      <c r="C363" s="76" t="str">
        <f t="shared" si="32"/>
        <v>Cù Thị</v>
      </c>
      <c r="D363" s="76" t="str">
        <f t="shared" si="32"/>
        <v>Thủy</v>
      </c>
      <c r="E363" s="76" t="str">
        <f t="shared" si="32"/>
        <v>01/02/1988</v>
      </c>
      <c r="F363" s="195" t="str">
        <f t="shared" si="32"/>
        <v>Thanh Hoá</v>
      </c>
      <c r="G363" s="75"/>
      <c r="H363" s="75"/>
      <c r="I363" s="75"/>
      <c r="J363" s="75"/>
      <c r="K363" s="75"/>
      <c r="L363" s="75"/>
      <c r="M363" s="75"/>
      <c r="N363" s="103">
        <f t="shared" si="29"/>
        <v>0</v>
      </c>
      <c r="O363" s="98" t="str">
        <f t="shared" si="30"/>
        <v>Đang cập nhật các cột điểm còn thiếu</v>
      </c>
    </row>
    <row r="364" spans="1:15" ht="12.75" hidden="1">
      <c r="A364" s="2">
        <v>31</v>
      </c>
      <c r="B364" s="76" t="str">
        <f aca="true" t="shared" si="33" ref="B364:F373">B310</f>
        <v>LT-1113-K14</v>
      </c>
      <c r="C364" s="76" t="str">
        <f t="shared" si="33"/>
        <v>Hà Phạm Kiều</v>
      </c>
      <c r="D364" s="76" t="str">
        <f t="shared" si="33"/>
        <v>Trang</v>
      </c>
      <c r="E364" s="76" t="str">
        <f t="shared" si="33"/>
        <v>16/09/1987</v>
      </c>
      <c r="F364" s="195" t="str">
        <f t="shared" si="33"/>
        <v>Bình Định</v>
      </c>
      <c r="G364" s="75"/>
      <c r="H364" s="75"/>
      <c r="I364" s="75"/>
      <c r="J364" s="75"/>
      <c r="K364" s="75"/>
      <c r="L364" s="75"/>
      <c r="M364" s="75"/>
      <c r="N364" s="103">
        <f t="shared" si="29"/>
        <v>0</v>
      </c>
      <c r="O364" s="98" t="str">
        <f t="shared" si="30"/>
        <v>Đang cập nhật các cột điểm còn thiếu</v>
      </c>
    </row>
    <row r="365" spans="1:15" ht="12.75" hidden="1">
      <c r="A365" s="2">
        <v>32</v>
      </c>
      <c r="B365" s="76" t="str">
        <f t="shared" si="33"/>
        <v>LT-1114-K14</v>
      </c>
      <c r="C365" s="76" t="str">
        <f t="shared" si="33"/>
        <v>Phạm Nguyễn Đình</v>
      </c>
      <c r="D365" s="76" t="str">
        <f t="shared" si="33"/>
        <v>Triều</v>
      </c>
      <c r="E365" s="76" t="str">
        <f t="shared" si="33"/>
        <v>20/11/1987</v>
      </c>
      <c r="F365" s="195" t="str">
        <f t="shared" si="33"/>
        <v>Quảng Ngãi</v>
      </c>
      <c r="G365" s="75"/>
      <c r="H365" s="75"/>
      <c r="I365" s="75"/>
      <c r="J365" s="75"/>
      <c r="K365" s="75"/>
      <c r="L365" s="75"/>
      <c r="M365" s="75"/>
      <c r="N365" s="103">
        <f t="shared" si="29"/>
        <v>0</v>
      </c>
      <c r="O365" s="98" t="str">
        <f t="shared" si="30"/>
        <v>Đang cập nhật các cột điểm còn thiếu</v>
      </c>
    </row>
    <row r="366" spans="1:15" ht="12.75" hidden="1">
      <c r="A366" s="2">
        <v>33</v>
      </c>
      <c r="B366" s="76" t="str">
        <f t="shared" si="33"/>
        <v>LT-1115-K14</v>
      </c>
      <c r="C366" s="76" t="str">
        <f t="shared" si="33"/>
        <v>Phan Thị</v>
      </c>
      <c r="D366" s="76" t="str">
        <f t="shared" si="33"/>
        <v>Tùng</v>
      </c>
      <c r="E366" s="76" t="str">
        <f t="shared" si="33"/>
        <v>10/08/1978</v>
      </c>
      <c r="F366" s="195" t="str">
        <f t="shared" si="33"/>
        <v>Nghệ An</v>
      </c>
      <c r="G366" s="75"/>
      <c r="H366" s="75"/>
      <c r="I366" s="75"/>
      <c r="J366" s="75"/>
      <c r="K366" s="75"/>
      <c r="L366" s="75"/>
      <c r="M366" s="75"/>
      <c r="N366" s="103">
        <f t="shared" si="29"/>
        <v>0</v>
      </c>
      <c r="O366" s="98" t="str">
        <f t="shared" si="30"/>
        <v>Đang cập nhật các cột điểm còn thiếu</v>
      </c>
    </row>
    <row r="367" spans="1:15" ht="12.75" hidden="1">
      <c r="A367" s="2">
        <v>34</v>
      </c>
      <c r="B367" s="76" t="str">
        <f t="shared" si="33"/>
        <v>LT-1116-K14</v>
      </c>
      <c r="C367" s="76" t="str">
        <f t="shared" si="33"/>
        <v>Nguyễn Văn</v>
      </c>
      <c r="D367" s="76" t="str">
        <f t="shared" si="33"/>
        <v>Tưởng</v>
      </c>
      <c r="E367" s="76" t="str">
        <f t="shared" si="33"/>
        <v>28/02/1987</v>
      </c>
      <c r="F367" s="195" t="str">
        <f t="shared" si="33"/>
        <v>Bình Định</v>
      </c>
      <c r="G367" s="75"/>
      <c r="H367" s="75"/>
      <c r="I367" s="75"/>
      <c r="J367" s="75"/>
      <c r="K367" s="75"/>
      <c r="L367" s="75"/>
      <c r="M367" s="75"/>
      <c r="N367" s="103">
        <f t="shared" si="29"/>
        <v>0</v>
      </c>
      <c r="O367" s="98" t="str">
        <f t="shared" si="30"/>
        <v>Đang cập nhật các cột điểm còn thiếu</v>
      </c>
    </row>
    <row r="368" spans="1:15" ht="12.75" hidden="1">
      <c r="A368" s="2">
        <v>35</v>
      </c>
      <c r="B368" s="76" t="str">
        <f t="shared" si="33"/>
        <v>LT-1117-K14</v>
      </c>
      <c r="C368" s="76" t="str">
        <f t="shared" si="33"/>
        <v>Trần Thi Hải</v>
      </c>
      <c r="D368" s="76" t="str">
        <f t="shared" si="33"/>
        <v>Vân</v>
      </c>
      <c r="E368" s="76" t="str">
        <f t="shared" si="33"/>
        <v>15/07/1983</v>
      </c>
      <c r="F368" s="195" t="str">
        <f t="shared" si="33"/>
        <v>Thái Bình</v>
      </c>
      <c r="G368" s="75"/>
      <c r="H368" s="75"/>
      <c r="I368" s="75"/>
      <c r="J368" s="75"/>
      <c r="K368" s="75"/>
      <c r="L368" s="75"/>
      <c r="M368" s="75"/>
      <c r="N368" s="103">
        <f t="shared" si="29"/>
        <v>0</v>
      </c>
      <c r="O368" s="98" t="str">
        <f t="shared" si="30"/>
        <v>Đang cập nhật các cột điểm còn thiếu</v>
      </c>
    </row>
    <row r="369" spans="1:15" ht="12.75" hidden="1">
      <c r="A369" s="2">
        <v>36</v>
      </c>
      <c r="B369" s="76" t="str">
        <f t="shared" si="33"/>
        <v>LT-1118-K14</v>
      </c>
      <c r="C369" s="76" t="str">
        <f t="shared" si="33"/>
        <v>Trần Biên</v>
      </c>
      <c r="D369" s="76" t="str">
        <f t="shared" si="33"/>
        <v>Cương</v>
      </c>
      <c r="E369" s="76">
        <f t="shared" si="33"/>
        <v>30470</v>
      </c>
      <c r="F369" s="195" t="str">
        <f t="shared" si="33"/>
        <v>Hà Giang</v>
      </c>
      <c r="G369" s="75"/>
      <c r="H369" s="75"/>
      <c r="I369" s="75"/>
      <c r="J369" s="75"/>
      <c r="K369" s="75"/>
      <c r="L369" s="75"/>
      <c r="M369" s="75"/>
      <c r="N369" s="103">
        <f t="shared" si="29"/>
        <v>0</v>
      </c>
      <c r="O369" s="98" t="str">
        <f t="shared" si="30"/>
        <v>Đang cập nhật các cột điểm còn thiếu</v>
      </c>
    </row>
    <row r="370" spans="1:15" ht="12.75" hidden="1">
      <c r="A370" s="2">
        <v>37</v>
      </c>
      <c r="B370" s="76" t="str">
        <f t="shared" si="33"/>
        <v>LT-1119-K14</v>
      </c>
      <c r="C370" s="76" t="str">
        <f t="shared" si="33"/>
        <v>Huỳnh Thị Tiền</v>
      </c>
      <c r="D370" s="76" t="str">
        <f t="shared" si="33"/>
        <v>Dung</v>
      </c>
      <c r="E370" s="76">
        <f t="shared" si="33"/>
        <v>32801</v>
      </c>
      <c r="F370" s="195" t="str">
        <f t="shared" si="33"/>
        <v>BRVT</v>
      </c>
      <c r="G370" s="75"/>
      <c r="H370" s="75"/>
      <c r="I370" s="75"/>
      <c r="J370" s="75"/>
      <c r="K370" s="75"/>
      <c r="L370" s="75"/>
      <c r="M370" s="75"/>
      <c r="N370" s="103">
        <f t="shared" si="29"/>
        <v>0</v>
      </c>
      <c r="O370" s="98" t="str">
        <f t="shared" si="30"/>
        <v>Đang cập nhật các cột điểm còn thiếu</v>
      </c>
    </row>
    <row r="371" spans="1:15" ht="12.75" hidden="1">
      <c r="A371" s="2">
        <v>38</v>
      </c>
      <c r="B371" s="76" t="str">
        <f t="shared" si="33"/>
        <v>LT-1120-K14</v>
      </c>
      <c r="C371" s="76" t="str">
        <f t="shared" si="33"/>
        <v>Trần Thị Thanh</v>
      </c>
      <c r="D371" s="76" t="str">
        <f t="shared" si="33"/>
        <v>Nga</v>
      </c>
      <c r="E371" s="76">
        <f t="shared" si="33"/>
        <v>33441</v>
      </c>
      <c r="F371" s="195" t="str">
        <f t="shared" si="33"/>
        <v>Hòa Thành</v>
      </c>
      <c r="G371" s="75"/>
      <c r="H371" s="75"/>
      <c r="I371" s="75"/>
      <c r="J371" s="75"/>
      <c r="K371" s="75"/>
      <c r="L371" s="75"/>
      <c r="M371" s="75"/>
      <c r="N371" s="103">
        <f t="shared" si="29"/>
        <v>0</v>
      </c>
      <c r="O371" s="98" t="str">
        <f t="shared" si="30"/>
        <v>Đang cập nhật các cột điểm còn thiếu</v>
      </c>
    </row>
    <row r="372" spans="1:15" ht="12.75" hidden="1">
      <c r="A372" s="2">
        <v>39</v>
      </c>
      <c r="B372" s="76" t="str">
        <f t="shared" si="33"/>
        <v>LT-1121-K14</v>
      </c>
      <c r="C372" s="76" t="str">
        <f t="shared" si="33"/>
        <v>Võ Thị Thu</v>
      </c>
      <c r="D372" s="76" t="str">
        <f t="shared" si="33"/>
        <v>Ngà</v>
      </c>
      <c r="E372" s="76">
        <f t="shared" si="33"/>
        <v>32038</v>
      </c>
      <c r="F372" s="195" t="str">
        <f t="shared" si="33"/>
        <v>Lâm Đồng</v>
      </c>
      <c r="G372" s="75"/>
      <c r="H372" s="75"/>
      <c r="I372" s="75"/>
      <c r="J372" s="75"/>
      <c r="K372" s="75"/>
      <c r="L372" s="75"/>
      <c r="M372" s="75"/>
      <c r="N372" s="103">
        <f t="shared" si="29"/>
        <v>0</v>
      </c>
      <c r="O372" s="98" t="str">
        <f t="shared" si="30"/>
        <v>Đang cập nhật các cột điểm còn thiếu</v>
      </c>
    </row>
    <row r="373" spans="1:15" ht="12.75" hidden="1">
      <c r="A373" s="2">
        <v>40</v>
      </c>
      <c r="B373" s="76" t="str">
        <f t="shared" si="33"/>
        <v>LT-1123-K14</v>
      </c>
      <c r="C373" s="76" t="str">
        <f t="shared" si="33"/>
        <v>Pham Thị Ngọc</v>
      </c>
      <c r="D373" s="76" t="str">
        <f t="shared" si="33"/>
        <v>Thúy</v>
      </c>
      <c r="E373" s="76" t="str">
        <f t="shared" si="33"/>
        <v>17/03/1995</v>
      </c>
      <c r="F373" s="195" t="str">
        <f t="shared" si="33"/>
        <v>BRVT</v>
      </c>
      <c r="G373" s="75"/>
      <c r="H373" s="75"/>
      <c r="I373" s="75"/>
      <c r="J373" s="75"/>
      <c r="K373" s="75"/>
      <c r="L373" s="75"/>
      <c r="M373" s="75"/>
      <c r="N373" s="103">
        <f t="shared" si="29"/>
        <v>0</v>
      </c>
      <c r="O373" s="98" t="str">
        <f t="shared" si="30"/>
        <v>Đang cập nhật các cột điểm còn thiếu</v>
      </c>
    </row>
    <row r="374" spans="1:15" ht="12.75" hidden="1">
      <c r="A374" s="2">
        <v>41</v>
      </c>
      <c r="B374" s="76" t="str">
        <f aca="true" t="shared" si="34" ref="B374:F379">B320</f>
        <v>LT-1122-K14</v>
      </c>
      <c r="C374" s="76" t="str">
        <f t="shared" si="34"/>
        <v>Trần Anh</v>
      </c>
      <c r="D374" s="76" t="str">
        <f t="shared" si="34"/>
        <v>Việt</v>
      </c>
      <c r="E374" s="76">
        <f t="shared" si="34"/>
        <v>29967</v>
      </c>
      <c r="F374" s="195" t="str">
        <f t="shared" si="34"/>
        <v>Nghệ Tĩnh</v>
      </c>
      <c r="G374" s="75"/>
      <c r="H374" s="75"/>
      <c r="I374" s="75"/>
      <c r="J374" s="75"/>
      <c r="K374" s="75"/>
      <c r="L374" s="75"/>
      <c r="M374" s="75"/>
      <c r="N374" s="103">
        <f t="shared" si="29"/>
        <v>0</v>
      </c>
      <c r="O374" s="98" t="str">
        <f t="shared" si="30"/>
        <v>Đang cập nhật các cột điểm còn thiếu</v>
      </c>
    </row>
    <row r="375" spans="1:15" ht="12.75" hidden="1">
      <c r="A375" s="2">
        <v>42</v>
      </c>
      <c r="B375" s="76" t="str">
        <f t="shared" si="34"/>
        <v>LT-1124-K14</v>
      </c>
      <c r="C375" s="76" t="str">
        <f t="shared" si="34"/>
        <v>Đặng Thị</v>
      </c>
      <c r="D375" s="76" t="str">
        <f t="shared" si="34"/>
        <v>Thuận</v>
      </c>
      <c r="E375" s="76" t="str">
        <f t="shared" si="34"/>
        <v>07/09/1991</v>
      </c>
      <c r="F375" s="195" t="str">
        <f t="shared" si="34"/>
        <v>BRVT</v>
      </c>
      <c r="G375" s="75"/>
      <c r="H375" s="75"/>
      <c r="I375" s="75"/>
      <c r="J375" s="75"/>
      <c r="K375" s="75"/>
      <c r="L375" s="75"/>
      <c r="M375" s="75"/>
      <c r="N375" s="103">
        <f t="shared" si="29"/>
        <v>0</v>
      </c>
      <c r="O375" s="98" t="str">
        <f t="shared" si="30"/>
        <v>Đang cập nhật các cột điểm còn thiếu</v>
      </c>
    </row>
    <row r="376" spans="1:15" ht="12.75" hidden="1">
      <c r="A376" s="2">
        <v>43</v>
      </c>
      <c r="B376" s="76" t="str">
        <f t="shared" si="34"/>
        <v>LT-1125-K14</v>
      </c>
      <c r="C376" s="76" t="str">
        <f t="shared" si="34"/>
        <v>Nguyễn Lê Mỹ</v>
      </c>
      <c r="D376" s="76" t="str">
        <f t="shared" si="34"/>
        <v>Duy</v>
      </c>
      <c r="E376" s="76" t="str">
        <f t="shared" si="34"/>
        <v>04/12/1978</v>
      </c>
      <c r="F376" s="195" t="str">
        <f t="shared" si="34"/>
        <v>Bến Tre</v>
      </c>
      <c r="G376" s="75"/>
      <c r="H376" s="75"/>
      <c r="I376" s="75"/>
      <c r="J376" s="75"/>
      <c r="K376" s="75"/>
      <c r="L376" s="75"/>
      <c r="M376" s="75"/>
      <c r="N376" s="103">
        <f t="shared" si="29"/>
        <v>0</v>
      </c>
      <c r="O376" s="98" t="str">
        <f t="shared" si="30"/>
        <v>Đang cập nhật các cột điểm còn thiếu</v>
      </c>
    </row>
    <row r="377" spans="1:15" ht="12.75" hidden="1">
      <c r="A377" s="2">
        <v>44</v>
      </c>
      <c r="B377" s="76" t="str">
        <f t="shared" si="34"/>
        <v>LT-1126-K14</v>
      </c>
      <c r="C377" s="76" t="str">
        <f t="shared" si="34"/>
        <v>Đỗ Thị Thùy</v>
      </c>
      <c r="D377" s="76" t="str">
        <f t="shared" si="34"/>
        <v>Duyên</v>
      </c>
      <c r="E377" s="76" t="str">
        <f t="shared" si="34"/>
        <v>10/05/1992</v>
      </c>
      <c r="F377" s="195" t="str">
        <f t="shared" si="34"/>
        <v>BR-VT</v>
      </c>
      <c r="G377" s="75"/>
      <c r="H377" s="75"/>
      <c r="I377" s="75"/>
      <c r="J377" s="75"/>
      <c r="K377" s="75"/>
      <c r="L377" s="75"/>
      <c r="M377" s="75"/>
      <c r="N377" s="103">
        <f t="shared" si="29"/>
        <v>0</v>
      </c>
      <c r="O377" s="98" t="str">
        <f t="shared" si="30"/>
        <v>Đang cập nhật các cột điểm còn thiếu</v>
      </c>
    </row>
    <row r="378" spans="1:15" ht="12.75" hidden="1">
      <c r="A378" s="2">
        <v>45</v>
      </c>
      <c r="B378" s="76" t="str">
        <f t="shared" si="34"/>
        <v>LT-1127-K14</v>
      </c>
      <c r="C378" s="76" t="str">
        <f t="shared" si="34"/>
        <v>Nguyễn Thị</v>
      </c>
      <c r="D378" s="76" t="str">
        <f t="shared" si="34"/>
        <v>Miền</v>
      </c>
      <c r="E378" s="76" t="str">
        <f t="shared" si="34"/>
        <v>21/09/1986</v>
      </c>
      <c r="F378" s="195" t="str">
        <f t="shared" si="34"/>
        <v>Thái Bình</v>
      </c>
      <c r="G378" s="75"/>
      <c r="H378" s="75"/>
      <c r="I378" s="75"/>
      <c r="J378" s="75"/>
      <c r="K378" s="75"/>
      <c r="L378" s="75"/>
      <c r="M378" s="75"/>
      <c r="N378" s="103">
        <f t="shared" si="29"/>
        <v>0</v>
      </c>
      <c r="O378" s="98" t="str">
        <f t="shared" si="30"/>
        <v>Đang cập nhật các cột điểm còn thiếu</v>
      </c>
    </row>
    <row r="379" spans="1:15" ht="12.75" hidden="1">
      <c r="A379" s="2">
        <v>46</v>
      </c>
      <c r="B379" s="76" t="str">
        <f t="shared" si="34"/>
        <v>LT-1128-K14</v>
      </c>
      <c r="C379" s="76" t="str">
        <f t="shared" si="34"/>
        <v>Đỗ Thị</v>
      </c>
      <c r="D379" s="76" t="str">
        <f t="shared" si="34"/>
        <v>Nga</v>
      </c>
      <c r="E379" s="76" t="str">
        <f t="shared" si="34"/>
        <v>08/06/1995</v>
      </c>
      <c r="F379" s="195" t="str">
        <f t="shared" si="34"/>
        <v>Bình Thuận</v>
      </c>
      <c r="G379" s="75"/>
      <c r="H379" s="75"/>
      <c r="I379" s="75"/>
      <c r="J379" s="75"/>
      <c r="K379" s="75"/>
      <c r="L379" s="75"/>
      <c r="M379" s="75"/>
      <c r="N379" s="103">
        <f t="shared" si="29"/>
        <v>0</v>
      </c>
      <c r="O379" s="98" t="str">
        <f t="shared" si="30"/>
        <v>Đang cập nhật các cột điểm còn thiếu</v>
      </c>
    </row>
    <row r="380" ht="15.75" hidden="1"/>
    <row r="381" ht="15.75" hidden="1"/>
    <row r="382" ht="15.75" hidden="1"/>
    <row r="383" ht="15.75" hidden="1">
      <c r="A383" s="6">
        <f>C55</f>
        <v>0</v>
      </c>
    </row>
    <row r="384" spans="1:15" ht="63.75" customHeight="1" hidden="1">
      <c r="A384" s="224" t="s">
        <v>2</v>
      </c>
      <c r="B384" s="207" t="s">
        <v>43</v>
      </c>
      <c r="C384" s="218" t="s">
        <v>3</v>
      </c>
      <c r="D384" s="219"/>
      <c r="E384" s="224" t="s">
        <v>4</v>
      </c>
      <c r="F384" s="225" t="s">
        <v>5</v>
      </c>
      <c r="G384" s="210" t="s">
        <v>6</v>
      </c>
      <c r="H384" s="210" t="s">
        <v>7</v>
      </c>
      <c r="I384" s="210"/>
      <c r="J384" s="210" t="s">
        <v>8</v>
      </c>
      <c r="K384" s="210"/>
      <c r="L384" s="211" t="s">
        <v>9</v>
      </c>
      <c r="M384" s="212"/>
      <c r="N384" s="207" t="s">
        <v>10</v>
      </c>
      <c r="O384" s="207" t="s">
        <v>11</v>
      </c>
    </row>
    <row r="385" spans="1:15" ht="15.75" hidden="1">
      <c r="A385" s="216"/>
      <c r="B385" s="216"/>
      <c r="C385" s="220"/>
      <c r="D385" s="221"/>
      <c r="E385" s="216"/>
      <c r="F385" s="226"/>
      <c r="G385" s="210"/>
      <c r="H385" s="3" t="s">
        <v>12</v>
      </c>
      <c r="I385" s="3" t="s">
        <v>13</v>
      </c>
      <c r="J385" s="3" t="s">
        <v>12</v>
      </c>
      <c r="K385" s="3" t="s">
        <v>13</v>
      </c>
      <c r="L385" s="74" t="s">
        <v>41</v>
      </c>
      <c r="M385" s="4" t="s">
        <v>42</v>
      </c>
      <c r="N385" s="208"/>
      <c r="O385" s="208"/>
    </row>
    <row r="386" spans="1:15" ht="15.75" hidden="1">
      <c r="A386" s="217"/>
      <c r="B386" s="217"/>
      <c r="C386" s="222"/>
      <c r="D386" s="223"/>
      <c r="E386" s="217"/>
      <c r="F386" s="227"/>
      <c r="G386" s="4"/>
      <c r="H386" s="3"/>
      <c r="I386" s="3"/>
      <c r="J386" s="3"/>
      <c r="K386" s="3"/>
      <c r="L386" s="4"/>
      <c r="M386" s="4"/>
      <c r="N386" s="209"/>
      <c r="O386" s="209"/>
    </row>
    <row r="387" spans="1:15" ht="12.75" hidden="1">
      <c r="A387" s="2">
        <v>1</v>
      </c>
      <c r="B387" s="76" t="str">
        <f aca="true" t="shared" si="35" ref="B387:F396">B334</f>
        <v>LT-1083-K14</v>
      </c>
      <c r="C387" s="76" t="str">
        <f t="shared" si="35"/>
        <v>Mai Thị An</v>
      </c>
      <c r="D387" s="76" t="str">
        <f t="shared" si="35"/>
        <v>Bình</v>
      </c>
      <c r="E387" s="76" t="str">
        <f t="shared" si="35"/>
        <v>16/06/1977</v>
      </c>
      <c r="F387" s="195" t="str">
        <f t="shared" si="35"/>
        <v>BRVT</v>
      </c>
      <c r="G387" s="75"/>
      <c r="H387" s="75"/>
      <c r="I387" s="75"/>
      <c r="J387" s="75"/>
      <c r="K387" s="75"/>
      <c r="L387" s="75"/>
      <c r="M387" s="75"/>
      <c r="N387" s="103">
        <f>ROUND(ROUND(((IF(K387&lt;&gt;"",J387*2+K387*2,J387*2)+IF(H387&lt;&gt;"",H387,0))/(IF(K387&lt;&gt;"",4,2)+IF(H387&lt;&gt;"",1,0))*3+G387)/4,2)*0.4+IF(M387&lt;&gt;"",M387,L387)*0.6,2)</f>
        <v>0</v>
      </c>
      <c r="O387" s="98" t="str">
        <f>IF(OR(MAX($L$228:$L$273)=0,MAX($G$228:$K$273)=0),"Đang cập nhật các cột điểm còn thiếu",IF(F387=$P$67,F387,IF(AND(N387&lt;5,MAX(G387:K387)=0),"Học lại",IF(N387&lt;5," Thi lại",""))))</f>
        <v>Đang cập nhật các cột điểm còn thiếu</v>
      </c>
    </row>
    <row r="388" spans="1:15" ht="12.75" hidden="1">
      <c r="A388" s="2">
        <v>2</v>
      </c>
      <c r="B388" s="76" t="str">
        <f t="shared" si="35"/>
        <v>LT-1084-K14</v>
      </c>
      <c r="C388" s="76" t="str">
        <f t="shared" si="35"/>
        <v>Trần Diễn</v>
      </c>
      <c r="D388" s="76" t="str">
        <f t="shared" si="35"/>
        <v>Chinh</v>
      </c>
      <c r="E388" s="76" t="str">
        <f t="shared" si="35"/>
        <v>17/03/1980</v>
      </c>
      <c r="F388" s="195" t="str">
        <f t="shared" si="35"/>
        <v>Cửu Long</v>
      </c>
      <c r="G388" s="75"/>
      <c r="H388" s="75"/>
      <c r="I388" s="75"/>
      <c r="J388" s="75"/>
      <c r="K388" s="75"/>
      <c r="L388" s="75"/>
      <c r="M388" s="75"/>
      <c r="N388" s="103">
        <f aca="true" t="shared" si="36" ref="N388:N432">ROUND(ROUND(((IF(K388&lt;&gt;"",J388*2+K388*2,J388*2)+IF(H388&lt;&gt;"",H388,0))/(IF(K388&lt;&gt;"",4,2)+IF(H388&lt;&gt;"",1,0))*3+G388)/4,2)*0.4+IF(M388&lt;&gt;"",M388,L388)*0.6,2)</f>
        <v>0</v>
      </c>
      <c r="O388" s="98" t="str">
        <f aca="true" t="shared" si="37" ref="O388:O432">IF(OR(MAX($L$228:$L$273)=0,MAX($G$228:$K$273)=0),"Đang cập nhật các cột điểm còn thiếu",IF(F388=$P$67,F388,IF(AND(N388&lt;5,MAX(G388:K388)=0),"Học lại",IF(N388&lt;5," Thi lại",""))))</f>
        <v>Đang cập nhật các cột điểm còn thiếu</v>
      </c>
    </row>
    <row r="389" spans="1:15" ht="12.75" hidden="1">
      <c r="A389" s="2">
        <v>3</v>
      </c>
      <c r="B389" s="76" t="str">
        <f t="shared" si="35"/>
        <v>LT-1085-K14</v>
      </c>
      <c r="C389" s="76" t="str">
        <f t="shared" si="35"/>
        <v>Nguyễn Thị</v>
      </c>
      <c r="D389" s="76" t="str">
        <f t="shared" si="35"/>
        <v>Dâu</v>
      </c>
      <c r="E389" s="76" t="str">
        <f t="shared" si="35"/>
        <v>10/09/1985</v>
      </c>
      <c r="F389" s="195" t="str">
        <f t="shared" si="35"/>
        <v>An Mỹ</v>
      </c>
      <c r="G389" s="75"/>
      <c r="H389" s="75"/>
      <c r="I389" s="75"/>
      <c r="J389" s="75"/>
      <c r="K389" s="75"/>
      <c r="L389" s="75"/>
      <c r="M389" s="75"/>
      <c r="N389" s="103">
        <f t="shared" si="36"/>
        <v>0</v>
      </c>
      <c r="O389" s="98" t="str">
        <f t="shared" si="37"/>
        <v>Đang cập nhật các cột điểm còn thiếu</v>
      </c>
    </row>
    <row r="390" spans="1:15" ht="12.75" hidden="1">
      <c r="A390" s="2">
        <v>4</v>
      </c>
      <c r="B390" s="76" t="str">
        <f t="shared" si="35"/>
        <v>LT-1086-K14</v>
      </c>
      <c r="C390" s="76" t="str">
        <f t="shared" si="35"/>
        <v>Nguyễn Thị Hồng</v>
      </c>
      <c r="D390" s="76" t="str">
        <f t="shared" si="35"/>
        <v>Diệu</v>
      </c>
      <c r="E390" s="76" t="str">
        <f t="shared" si="35"/>
        <v>18/07/1983</v>
      </c>
      <c r="F390" s="195" t="str">
        <f t="shared" si="35"/>
        <v>Quảng Trị</v>
      </c>
      <c r="G390" s="75"/>
      <c r="H390" s="75"/>
      <c r="I390" s="75"/>
      <c r="J390" s="75"/>
      <c r="K390" s="75"/>
      <c r="L390" s="75"/>
      <c r="M390" s="75"/>
      <c r="N390" s="103">
        <f t="shared" si="36"/>
        <v>0</v>
      </c>
      <c r="O390" s="98" t="str">
        <f t="shared" si="37"/>
        <v>Đang cập nhật các cột điểm còn thiếu</v>
      </c>
    </row>
    <row r="391" spans="1:15" ht="12.75" hidden="1">
      <c r="A391" s="2">
        <v>5</v>
      </c>
      <c r="B391" s="76" t="str">
        <f t="shared" si="35"/>
        <v>LT-1087-K14</v>
      </c>
      <c r="C391" s="76" t="str">
        <f t="shared" si="35"/>
        <v>Trần Thị</v>
      </c>
      <c r="D391" s="76" t="str">
        <f t="shared" si="35"/>
        <v>Dư</v>
      </c>
      <c r="E391" s="76" t="str">
        <f t="shared" si="35"/>
        <v>02/03/1985</v>
      </c>
      <c r="F391" s="195" t="str">
        <f t="shared" si="35"/>
        <v>Hà Nam</v>
      </c>
      <c r="G391" s="75"/>
      <c r="H391" s="75"/>
      <c r="I391" s="75"/>
      <c r="J391" s="75"/>
      <c r="K391" s="75"/>
      <c r="L391" s="75"/>
      <c r="M391" s="75"/>
      <c r="N391" s="103">
        <f t="shared" si="36"/>
        <v>0</v>
      </c>
      <c r="O391" s="98" t="str">
        <f t="shared" si="37"/>
        <v>Đang cập nhật các cột điểm còn thiếu</v>
      </c>
    </row>
    <row r="392" spans="1:15" ht="12.75" hidden="1">
      <c r="A392" s="2">
        <v>6</v>
      </c>
      <c r="B392" s="76" t="str">
        <f t="shared" si="35"/>
        <v>LT-1088-K14</v>
      </c>
      <c r="C392" s="76" t="str">
        <f t="shared" si="35"/>
        <v>Đặng Thị Thu</v>
      </c>
      <c r="D392" s="76" t="str">
        <f t="shared" si="35"/>
        <v>Hà</v>
      </c>
      <c r="E392" s="76" t="str">
        <f t="shared" si="35"/>
        <v>19/08/1988</v>
      </c>
      <c r="F392" s="195" t="str">
        <f t="shared" si="35"/>
        <v>Hải Dương</v>
      </c>
      <c r="G392" s="75"/>
      <c r="H392" s="75"/>
      <c r="I392" s="75"/>
      <c r="J392" s="75"/>
      <c r="K392" s="75"/>
      <c r="L392" s="75"/>
      <c r="M392" s="75"/>
      <c r="N392" s="103">
        <f t="shared" si="36"/>
        <v>0</v>
      </c>
      <c r="O392" s="98" t="str">
        <f t="shared" si="37"/>
        <v>Đang cập nhật các cột điểm còn thiếu</v>
      </c>
    </row>
    <row r="393" spans="1:15" ht="12.75" hidden="1">
      <c r="A393" s="2">
        <v>7</v>
      </c>
      <c r="B393" s="76" t="str">
        <f t="shared" si="35"/>
        <v>LT-1089-K14</v>
      </c>
      <c r="C393" s="76" t="str">
        <f t="shared" si="35"/>
        <v>Phan Thị</v>
      </c>
      <c r="D393" s="76" t="str">
        <f t="shared" si="35"/>
        <v>Hiền</v>
      </c>
      <c r="E393" s="76" t="str">
        <f t="shared" si="35"/>
        <v>07/07/1992</v>
      </c>
      <c r="F393" s="195" t="str">
        <f t="shared" si="35"/>
        <v>Hà Tĩnh</v>
      </c>
      <c r="G393" s="75"/>
      <c r="H393" s="75"/>
      <c r="I393" s="75"/>
      <c r="J393" s="75"/>
      <c r="K393" s="75"/>
      <c r="L393" s="75"/>
      <c r="M393" s="75"/>
      <c r="N393" s="103">
        <f t="shared" si="36"/>
        <v>0</v>
      </c>
      <c r="O393" s="98" t="str">
        <f t="shared" si="37"/>
        <v>Đang cập nhật các cột điểm còn thiếu</v>
      </c>
    </row>
    <row r="394" spans="1:15" ht="12.75" hidden="1">
      <c r="A394" s="2">
        <v>8</v>
      </c>
      <c r="B394" s="76" t="str">
        <f t="shared" si="35"/>
        <v>LT-1090-K14</v>
      </c>
      <c r="C394" s="76" t="str">
        <f t="shared" si="35"/>
        <v>Hoàng Hữu</v>
      </c>
      <c r="D394" s="76" t="str">
        <f t="shared" si="35"/>
        <v>Hiển</v>
      </c>
      <c r="E394" s="76" t="str">
        <f t="shared" si="35"/>
        <v>15/01/1993</v>
      </c>
      <c r="F394" s="195" t="str">
        <f t="shared" si="35"/>
        <v>Ninh Thuận</v>
      </c>
      <c r="G394" s="75"/>
      <c r="H394" s="75"/>
      <c r="I394" s="75"/>
      <c r="J394" s="75"/>
      <c r="K394" s="75"/>
      <c r="L394" s="75"/>
      <c r="M394" s="75"/>
      <c r="N394" s="103">
        <f t="shared" si="36"/>
        <v>0</v>
      </c>
      <c r="O394" s="98" t="str">
        <f t="shared" si="37"/>
        <v>Đang cập nhật các cột điểm còn thiếu</v>
      </c>
    </row>
    <row r="395" spans="1:15" ht="12.75" hidden="1">
      <c r="A395" s="2">
        <v>9</v>
      </c>
      <c r="B395" s="76" t="str">
        <f t="shared" si="35"/>
        <v>LT-1091-K14</v>
      </c>
      <c r="C395" s="76" t="str">
        <f t="shared" si="35"/>
        <v>Nguyễn Thị Kim</v>
      </c>
      <c r="D395" s="76" t="str">
        <f t="shared" si="35"/>
        <v>Hồng</v>
      </c>
      <c r="E395" s="76" t="str">
        <f t="shared" si="35"/>
        <v>25/03/1989</v>
      </c>
      <c r="F395" s="195" t="str">
        <f t="shared" si="35"/>
        <v>BRVT</v>
      </c>
      <c r="G395" s="75"/>
      <c r="H395" s="75"/>
      <c r="I395" s="75"/>
      <c r="J395" s="75"/>
      <c r="K395" s="75"/>
      <c r="L395" s="75"/>
      <c r="M395" s="75"/>
      <c r="N395" s="103">
        <f t="shared" si="36"/>
        <v>0</v>
      </c>
      <c r="O395" s="98" t="str">
        <f t="shared" si="37"/>
        <v>Đang cập nhật các cột điểm còn thiếu</v>
      </c>
    </row>
    <row r="396" spans="1:15" ht="12.75" hidden="1">
      <c r="A396" s="2">
        <v>10</v>
      </c>
      <c r="B396" s="76" t="str">
        <f t="shared" si="35"/>
        <v>LT-1092-K14</v>
      </c>
      <c r="C396" s="76" t="str">
        <f t="shared" si="35"/>
        <v>Huỳnh Thị</v>
      </c>
      <c r="D396" s="76" t="str">
        <f t="shared" si="35"/>
        <v>Huệ</v>
      </c>
      <c r="E396" s="76" t="str">
        <f t="shared" si="35"/>
        <v>10/01/1985</v>
      </c>
      <c r="F396" s="195" t="str">
        <f t="shared" si="35"/>
        <v>ĐakLak</v>
      </c>
      <c r="G396" s="75"/>
      <c r="H396" s="75"/>
      <c r="I396" s="75"/>
      <c r="J396" s="75"/>
      <c r="K396" s="75"/>
      <c r="L396" s="75"/>
      <c r="M396" s="75"/>
      <c r="N396" s="103">
        <f t="shared" si="36"/>
        <v>0</v>
      </c>
      <c r="O396" s="98" t="str">
        <f t="shared" si="37"/>
        <v>Đang cập nhật các cột điểm còn thiếu</v>
      </c>
    </row>
    <row r="397" spans="1:15" ht="12.75" hidden="1">
      <c r="A397" s="2">
        <v>11</v>
      </c>
      <c r="B397" s="76" t="str">
        <f aca="true" t="shared" si="38" ref="B397:F406">B344</f>
        <v>LT-1093-K14</v>
      </c>
      <c r="C397" s="76" t="str">
        <f t="shared" si="38"/>
        <v>Nguyễn Hữu</v>
      </c>
      <c r="D397" s="76" t="str">
        <f t="shared" si="38"/>
        <v>Hùng</v>
      </c>
      <c r="E397" s="76" t="str">
        <f t="shared" si="38"/>
        <v>22/08/1987</v>
      </c>
      <c r="F397" s="195" t="str">
        <f t="shared" si="38"/>
        <v>Quảng Ninh</v>
      </c>
      <c r="G397" s="75"/>
      <c r="H397" s="75"/>
      <c r="I397" s="75"/>
      <c r="J397" s="75"/>
      <c r="K397" s="75"/>
      <c r="L397" s="75"/>
      <c r="M397" s="75"/>
      <c r="N397" s="103">
        <f t="shared" si="36"/>
        <v>0</v>
      </c>
      <c r="O397" s="98" t="str">
        <f t="shared" si="37"/>
        <v>Đang cập nhật các cột điểm còn thiếu</v>
      </c>
    </row>
    <row r="398" spans="1:15" ht="12.75" hidden="1">
      <c r="A398" s="2">
        <v>12</v>
      </c>
      <c r="B398" s="76" t="str">
        <f t="shared" si="38"/>
        <v>LT-1094-K14</v>
      </c>
      <c r="C398" s="76" t="str">
        <f t="shared" si="38"/>
        <v>Trần Thị</v>
      </c>
      <c r="D398" s="76" t="str">
        <f t="shared" si="38"/>
        <v>Huyền</v>
      </c>
      <c r="E398" s="76" t="str">
        <f t="shared" si="38"/>
        <v>08/12/1985</v>
      </c>
      <c r="F398" s="195" t="str">
        <f t="shared" si="38"/>
        <v>Thái Bình</v>
      </c>
      <c r="G398" s="75"/>
      <c r="H398" s="75"/>
      <c r="I398" s="75"/>
      <c r="J398" s="75"/>
      <c r="K398" s="75"/>
      <c r="L398" s="75"/>
      <c r="M398" s="75"/>
      <c r="N398" s="103">
        <f t="shared" si="36"/>
        <v>0</v>
      </c>
      <c r="O398" s="98" t="str">
        <f t="shared" si="37"/>
        <v>Đang cập nhật các cột điểm còn thiếu</v>
      </c>
    </row>
    <row r="399" spans="1:15" ht="12.75" hidden="1">
      <c r="A399" s="2">
        <v>13</v>
      </c>
      <c r="B399" s="76" t="str">
        <f t="shared" si="38"/>
        <v>LT-1095-K14</v>
      </c>
      <c r="C399" s="76" t="str">
        <f t="shared" si="38"/>
        <v>Trương Thị</v>
      </c>
      <c r="D399" s="76" t="str">
        <f t="shared" si="38"/>
        <v>Kim</v>
      </c>
      <c r="E399" s="76" t="str">
        <f t="shared" si="38"/>
        <v>23/09/1993</v>
      </c>
      <c r="F399" s="195" t="str">
        <f t="shared" si="38"/>
        <v>Quảng Nam</v>
      </c>
      <c r="G399" s="75"/>
      <c r="H399" s="75"/>
      <c r="I399" s="75"/>
      <c r="J399" s="75"/>
      <c r="K399" s="75"/>
      <c r="L399" s="75"/>
      <c r="M399" s="75"/>
      <c r="N399" s="103">
        <f t="shared" si="36"/>
        <v>0</v>
      </c>
      <c r="O399" s="98" t="str">
        <f t="shared" si="37"/>
        <v>Đang cập nhật các cột điểm còn thiếu</v>
      </c>
    </row>
    <row r="400" spans="1:15" ht="12.75" hidden="1">
      <c r="A400" s="2">
        <v>14</v>
      </c>
      <c r="B400" s="76" t="str">
        <f t="shared" si="38"/>
        <v>LT-1096-K14</v>
      </c>
      <c r="C400" s="76" t="str">
        <f t="shared" si="38"/>
        <v>Nguyễn Thị Phi</v>
      </c>
      <c r="D400" s="76" t="str">
        <f t="shared" si="38"/>
        <v>Loan</v>
      </c>
      <c r="E400" s="76" t="str">
        <f t="shared" si="38"/>
        <v>16/03/1991</v>
      </c>
      <c r="F400" s="195" t="str">
        <f t="shared" si="38"/>
        <v>Quảng Ngãi</v>
      </c>
      <c r="G400" s="75"/>
      <c r="H400" s="75"/>
      <c r="I400" s="75"/>
      <c r="J400" s="75"/>
      <c r="K400" s="75"/>
      <c r="L400" s="75"/>
      <c r="M400" s="75"/>
      <c r="N400" s="103">
        <f t="shared" si="36"/>
        <v>0</v>
      </c>
      <c r="O400" s="98" t="str">
        <f t="shared" si="37"/>
        <v>Đang cập nhật các cột điểm còn thiếu</v>
      </c>
    </row>
    <row r="401" spans="1:15" ht="12.75" hidden="1">
      <c r="A401" s="2">
        <v>15</v>
      </c>
      <c r="B401" s="76" t="str">
        <f t="shared" si="38"/>
        <v>LT-1097-K14</v>
      </c>
      <c r="C401" s="76" t="str">
        <f t="shared" si="38"/>
        <v>Vũ Trí</v>
      </c>
      <c r="D401" s="76" t="str">
        <f t="shared" si="38"/>
        <v>Long</v>
      </c>
      <c r="E401" s="76" t="str">
        <f t="shared" si="38"/>
        <v>22/04/1987</v>
      </c>
      <c r="F401" s="195" t="str">
        <f t="shared" si="38"/>
        <v>Bắc Giang</v>
      </c>
      <c r="G401" s="75"/>
      <c r="H401" s="75"/>
      <c r="I401" s="75"/>
      <c r="J401" s="75"/>
      <c r="K401" s="75"/>
      <c r="L401" s="75"/>
      <c r="M401" s="75"/>
      <c r="N401" s="103">
        <f t="shared" si="36"/>
        <v>0</v>
      </c>
      <c r="O401" s="98" t="str">
        <f t="shared" si="37"/>
        <v>Đang cập nhật các cột điểm còn thiếu</v>
      </c>
    </row>
    <row r="402" spans="1:15" ht="12.75" hidden="1">
      <c r="A402" s="2">
        <v>16</v>
      </c>
      <c r="B402" s="76" t="str">
        <f t="shared" si="38"/>
        <v>LT-1098-K14</v>
      </c>
      <c r="C402" s="76" t="str">
        <f t="shared" si="38"/>
        <v>Nguyễn Quốc</v>
      </c>
      <c r="D402" s="76" t="str">
        <f t="shared" si="38"/>
        <v>Mẫn</v>
      </c>
      <c r="E402" s="76" t="str">
        <f t="shared" si="38"/>
        <v>24/04/1992</v>
      </c>
      <c r="F402" s="195" t="str">
        <f t="shared" si="38"/>
        <v>Đồng Nai</v>
      </c>
      <c r="G402" s="75"/>
      <c r="H402" s="75"/>
      <c r="I402" s="75"/>
      <c r="J402" s="75"/>
      <c r="K402" s="75"/>
      <c r="L402" s="75"/>
      <c r="M402" s="75"/>
      <c r="N402" s="103">
        <f t="shared" si="36"/>
        <v>0</v>
      </c>
      <c r="O402" s="98" t="str">
        <f t="shared" si="37"/>
        <v>Đang cập nhật các cột điểm còn thiếu</v>
      </c>
    </row>
    <row r="403" spans="1:15" ht="12.75" hidden="1">
      <c r="A403" s="2">
        <v>17</v>
      </c>
      <c r="B403" s="76" t="str">
        <f t="shared" si="38"/>
        <v>LT-1099-K14</v>
      </c>
      <c r="C403" s="76" t="str">
        <f t="shared" si="38"/>
        <v>Bùi Thị Ngọc</v>
      </c>
      <c r="D403" s="76" t="str">
        <f t="shared" si="38"/>
        <v>My</v>
      </c>
      <c r="E403" s="76" t="str">
        <f t="shared" si="38"/>
        <v>29/09/1983</v>
      </c>
      <c r="F403" s="195" t="str">
        <f t="shared" si="38"/>
        <v>Quảng Ngãi</v>
      </c>
      <c r="G403" s="75"/>
      <c r="H403" s="75"/>
      <c r="I403" s="75"/>
      <c r="J403" s="75"/>
      <c r="K403" s="75"/>
      <c r="L403" s="75"/>
      <c r="M403" s="75"/>
      <c r="N403" s="103">
        <f t="shared" si="36"/>
        <v>0</v>
      </c>
      <c r="O403" s="98" t="str">
        <f t="shared" si="37"/>
        <v>Đang cập nhật các cột điểm còn thiếu</v>
      </c>
    </row>
    <row r="404" spans="1:15" ht="12.75" hidden="1">
      <c r="A404" s="2">
        <v>18</v>
      </c>
      <c r="B404" s="76" t="str">
        <f t="shared" si="38"/>
        <v>LT-1100-K14</v>
      </c>
      <c r="C404" s="76" t="str">
        <f t="shared" si="38"/>
        <v>Trần Minh</v>
      </c>
      <c r="D404" s="76" t="str">
        <f t="shared" si="38"/>
        <v>Nghĩa</v>
      </c>
      <c r="E404" s="76" t="str">
        <f t="shared" si="38"/>
        <v>08/08/1988</v>
      </c>
      <c r="F404" s="195" t="str">
        <f t="shared" si="38"/>
        <v>Đồng Nai</v>
      </c>
      <c r="G404" s="75"/>
      <c r="H404" s="75"/>
      <c r="I404" s="75"/>
      <c r="J404" s="75"/>
      <c r="K404" s="75"/>
      <c r="L404" s="75"/>
      <c r="M404" s="75"/>
      <c r="N404" s="103">
        <f t="shared" si="36"/>
        <v>0</v>
      </c>
      <c r="O404" s="98" t="str">
        <f t="shared" si="37"/>
        <v>Đang cập nhật các cột điểm còn thiếu</v>
      </c>
    </row>
    <row r="405" spans="1:15" ht="12.75" hidden="1">
      <c r="A405" s="2">
        <v>19</v>
      </c>
      <c r="B405" s="76" t="str">
        <f t="shared" si="38"/>
        <v>LT-1101-K14</v>
      </c>
      <c r="C405" s="76" t="str">
        <f t="shared" si="38"/>
        <v>Lê Thị Bích </v>
      </c>
      <c r="D405" s="76" t="str">
        <f t="shared" si="38"/>
        <v>Nguyên</v>
      </c>
      <c r="E405" s="76" t="str">
        <f t="shared" si="38"/>
        <v>01/09/1988</v>
      </c>
      <c r="F405" s="195" t="str">
        <f t="shared" si="38"/>
        <v>Bình Định</v>
      </c>
      <c r="G405" s="75"/>
      <c r="H405" s="75"/>
      <c r="I405" s="75"/>
      <c r="J405" s="75"/>
      <c r="K405" s="75"/>
      <c r="L405" s="75"/>
      <c r="M405" s="75"/>
      <c r="N405" s="103">
        <f t="shared" si="36"/>
        <v>0</v>
      </c>
      <c r="O405" s="98" t="str">
        <f t="shared" si="37"/>
        <v>Đang cập nhật các cột điểm còn thiếu</v>
      </c>
    </row>
    <row r="406" spans="1:15" ht="12.75" hidden="1">
      <c r="A406" s="2">
        <v>20</v>
      </c>
      <c r="B406" s="76" t="str">
        <f t="shared" si="38"/>
        <v>LT-1102-K14</v>
      </c>
      <c r="C406" s="76" t="str">
        <f t="shared" si="38"/>
        <v>Nguyễn Thị Tú</v>
      </c>
      <c r="D406" s="76" t="str">
        <f t="shared" si="38"/>
        <v>Nguyên</v>
      </c>
      <c r="E406" s="76" t="str">
        <f t="shared" si="38"/>
        <v>11/11/1983</v>
      </c>
      <c r="F406" s="195" t="str">
        <f t="shared" si="38"/>
        <v>Đồng Nai</v>
      </c>
      <c r="G406" s="75"/>
      <c r="H406" s="75"/>
      <c r="I406" s="75"/>
      <c r="J406" s="75"/>
      <c r="K406" s="75"/>
      <c r="L406" s="75"/>
      <c r="M406" s="75"/>
      <c r="N406" s="103">
        <f t="shared" si="36"/>
        <v>0</v>
      </c>
      <c r="O406" s="98" t="str">
        <f t="shared" si="37"/>
        <v>Đang cập nhật các cột điểm còn thiếu</v>
      </c>
    </row>
    <row r="407" spans="1:15" ht="12.75" hidden="1">
      <c r="A407" s="2">
        <v>21</v>
      </c>
      <c r="B407" s="76" t="str">
        <f aca="true" t="shared" si="39" ref="B407:F416">B354</f>
        <v>LT-1103-K14</v>
      </c>
      <c r="C407" s="76" t="str">
        <f t="shared" si="39"/>
        <v>Nguyễn Thị Hoài</v>
      </c>
      <c r="D407" s="76" t="str">
        <f t="shared" si="39"/>
        <v>Nhơn</v>
      </c>
      <c r="E407" s="76" t="str">
        <f t="shared" si="39"/>
        <v>07/02/1983</v>
      </c>
      <c r="F407" s="195" t="str">
        <f t="shared" si="39"/>
        <v>Đồng Nai</v>
      </c>
      <c r="G407" s="75"/>
      <c r="H407" s="75"/>
      <c r="I407" s="75"/>
      <c r="J407" s="75"/>
      <c r="K407" s="75"/>
      <c r="L407" s="75"/>
      <c r="M407" s="75"/>
      <c r="N407" s="103">
        <f t="shared" si="36"/>
        <v>0</v>
      </c>
      <c r="O407" s="98" t="str">
        <f t="shared" si="37"/>
        <v>Đang cập nhật các cột điểm còn thiếu</v>
      </c>
    </row>
    <row r="408" spans="1:15" ht="12.75" hidden="1">
      <c r="A408" s="2">
        <v>22</v>
      </c>
      <c r="B408" s="76" t="str">
        <f t="shared" si="39"/>
        <v>LT-1104-K14</v>
      </c>
      <c r="C408" s="76" t="str">
        <f t="shared" si="39"/>
        <v>Trần Mậu</v>
      </c>
      <c r="D408" s="76" t="str">
        <f t="shared" si="39"/>
        <v>Phương</v>
      </c>
      <c r="E408" s="76" t="str">
        <f t="shared" si="39"/>
        <v>02/09/1981</v>
      </c>
      <c r="F408" s="195" t="str">
        <f t="shared" si="39"/>
        <v>Nghệ An</v>
      </c>
      <c r="G408" s="75"/>
      <c r="H408" s="75"/>
      <c r="I408" s="75"/>
      <c r="J408" s="75"/>
      <c r="K408" s="75"/>
      <c r="L408" s="75"/>
      <c r="M408" s="75"/>
      <c r="N408" s="103">
        <f t="shared" si="36"/>
        <v>0</v>
      </c>
      <c r="O408" s="98" t="str">
        <f t="shared" si="37"/>
        <v>Đang cập nhật các cột điểm còn thiếu</v>
      </c>
    </row>
    <row r="409" spans="1:15" ht="12.75" hidden="1">
      <c r="A409" s="2">
        <v>23</v>
      </c>
      <c r="B409" s="76" t="str">
        <f t="shared" si="39"/>
        <v>LT-1105-K14</v>
      </c>
      <c r="C409" s="76" t="str">
        <f t="shared" si="39"/>
        <v>Lê Thị</v>
      </c>
      <c r="D409" s="76" t="str">
        <f t="shared" si="39"/>
        <v>Phương</v>
      </c>
      <c r="E409" s="76" t="str">
        <f t="shared" si="39"/>
        <v>17/08/1986</v>
      </c>
      <c r="F409" s="195" t="str">
        <f t="shared" si="39"/>
        <v>Hà Tĩnh</v>
      </c>
      <c r="G409" s="75"/>
      <c r="H409" s="75"/>
      <c r="I409" s="75"/>
      <c r="J409" s="75"/>
      <c r="K409" s="75"/>
      <c r="L409" s="75"/>
      <c r="M409" s="75"/>
      <c r="N409" s="103">
        <f t="shared" si="36"/>
        <v>0</v>
      </c>
      <c r="O409" s="98" t="str">
        <f t="shared" si="37"/>
        <v>Đang cập nhật các cột điểm còn thiếu</v>
      </c>
    </row>
    <row r="410" spans="1:15" ht="12.75" hidden="1">
      <c r="A410" s="2">
        <v>24</v>
      </c>
      <c r="B410" s="76" t="str">
        <f t="shared" si="39"/>
        <v>LT-1106-K14</v>
      </c>
      <c r="C410" s="76" t="str">
        <f t="shared" si="39"/>
        <v>Hồ Trịnh Yến</v>
      </c>
      <c r="D410" s="76" t="str">
        <f t="shared" si="39"/>
        <v>Quy</v>
      </c>
      <c r="E410" s="76" t="str">
        <f t="shared" si="39"/>
        <v>26/06/1986</v>
      </c>
      <c r="F410" s="195" t="str">
        <f t="shared" si="39"/>
        <v>Quảng Ngãi</v>
      </c>
      <c r="G410" s="75"/>
      <c r="H410" s="75"/>
      <c r="I410" s="75"/>
      <c r="J410" s="75"/>
      <c r="K410" s="75"/>
      <c r="L410" s="75"/>
      <c r="M410" s="75"/>
      <c r="N410" s="103">
        <f t="shared" si="36"/>
        <v>0</v>
      </c>
      <c r="O410" s="98" t="str">
        <f t="shared" si="37"/>
        <v>Đang cập nhật các cột điểm còn thiếu</v>
      </c>
    </row>
    <row r="411" spans="1:15" ht="12.75" hidden="1">
      <c r="A411" s="2">
        <v>25</v>
      </c>
      <c r="B411" s="76" t="str">
        <f t="shared" si="39"/>
        <v>LT-1107-K14</v>
      </c>
      <c r="C411" s="76" t="str">
        <f t="shared" si="39"/>
        <v>Nguyễn Thị Bích</v>
      </c>
      <c r="D411" s="76" t="str">
        <f t="shared" si="39"/>
        <v>Quý</v>
      </c>
      <c r="E411" s="76" t="str">
        <f t="shared" si="39"/>
        <v>08/06/1981</v>
      </c>
      <c r="F411" s="195" t="str">
        <f t="shared" si="39"/>
        <v>Bắc Giang</v>
      </c>
      <c r="G411" s="75"/>
      <c r="H411" s="75"/>
      <c r="I411" s="75"/>
      <c r="J411" s="75"/>
      <c r="K411" s="75"/>
      <c r="L411" s="75"/>
      <c r="M411" s="75"/>
      <c r="N411" s="103">
        <f t="shared" si="36"/>
        <v>0</v>
      </c>
      <c r="O411" s="98" t="str">
        <f t="shared" si="37"/>
        <v>Đang cập nhật các cột điểm còn thiếu</v>
      </c>
    </row>
    <row r="412" spans="1:15" ht="12.75" hidden="1">
      <c r="A412" s="2">
        <v>26</v>
      </c>
      <c r="B412" s="76" t="str">
        <f t="shared" si="39"/>
        <v>LT-1108-K14</v>
      </c>
      <c r="C412" s="76" t="str">
        <f t="shared" si="39"/>
        <v>Lê Hạnh</v>
      </c>
      <c r="D412" s="76" t="str">
        <f t="shared" si="39"/>
        <v>Sinh</v>
      </c>
      <c r="E412" s="76" t="str">
        <f t="shared" si="39"/>
        <v>09/12/1984</v>
      </c>
      <c r="F412" s="195" t="str">
        <f t="shared" si="39"/>
        <v>Thanh Hoá</v>
      </c>
      <c r="G412" s="75"/>
      <c r="H412" s="75"/>
      <c r="I412" s="75"/>
      <c r="J412" s="75"/>
      <c r="K412" s="75"/>
      <c r="L412" s="75"/>
      <c r="M412" s="75"/>
      <c r="N412" s="103">
        <f t="shared" si="36"/>
        <v>0</v>
      </c>
      <c r="O412" s="98" t="str">
        <f t="shared" si="37"/>
        <v>Đang cập nhật các cột điểm còn thiếu</v>
      </c>
    </row>
    <row r="413" spans="1:15" ht="12.75" hidden="1">
      <c r="A413" s="2">
        <v>27</v>
      </c>
      <c r="B413" s="76" t="str">
        <f t="shared" si="39"/>
        <v>LT-1109-K14</v>
      </c>
      <c r="C413" s="76" t="str">
        <f t="shared" si="39"/>
        <v>Đỗ Văn</v>
      </c>
      <c r="D413" s="76" t="str">
        <f t="shared" si="39"/>
        <v>Tam</v>
      </c>
      <c r="E413" s="76" t="str">
        <f t="shared" si="39"/>
        <v>21/12/1986</v>
      </c>
      <c r="F413" s="195" t="str">
        <f t="shared" si="39"/>
        <v>Ninh Bình</v>
      </c>
      <c r="G413" s="75"/>
      <c r="H413" s="75"/>
      <c r="I413" s="75"/>
      <c r="J413" s="75"/>
      <c r="K413" s="75"/>
      <c r="L413" s="75"/>
      <c r="M413" s="75"/>
      <c r="N413" s="103">
        <f t="shared" si="36"/>
        <v>0</v>
      </c>
      <c r="O413" s="98" t="str">
        <f t="shared" si="37"/>
        <v>Đang cập nhật các cột điểm còn thiếu</v>
      </c>
    </row>
    <row r="414" spans="1:15" ht="12.75" hidden="1">
      <c r="A414" s="2">
        <v>28</v>
      </c>
      <c r="B414" s="76" t="str">
        <f t="shared" si="39"/>
        <v>LT-1110-K14</v>
      </c>
      <c r="C414" s="76" t="str">
        <f t="shared" si="39"/>
        <v>Huỳnh Thị</v>
      </c>
      <c r="D414" s="76" t="str">
        <f t="shared" si="39"/>
        <v>Thảo</v>
      </c>
      <c r="E414" s="76" t="str">
        <f t="shared" si="39"/>
        <v>15/12/1990</v>
      </c>
      <c r="F414" s="195" t="str">
        <f t="shared" si="39"/>
        <v>Phú Yên</v>
      </c>
      <c r="G414" s="75"/>
      <c r="H414" s="75"/>
      <c r="I414" s="75"/>
      <c r="J414" s="75"/>
      <c r="K414" s="75"/>
      <c r="L414" s="75"/>
      <c r="M414" s="75"/>
      <c r="N414" s="103">
        <f t="shared" si="36"/>
        <v>0</v>
      </c>
      <c r="O414" s="98" t="str">
        <f t="shared" si="37"/>
        <v>Đang cập nhật các cột điểm còn thiếu</v>
      </c>
    </row>
    <row r="415" spans="1:15" ht="12.75" hidden="1">
      <c r="A415" s="2">
        <v>29</v>
      </c>
      <c r="B415" s="76" t="str">
        <f t="shared" si="39"/>
        <v>LT-1111-K14</v>
      </c>
      <c r="C415" s="76" t="str">
        <f t="shared" si="39"/>
        <v>Vũ Thị</v>
      </c>
      <c r="D415" s="76" t="str">
        <f t="shared" si="39"/>
        <v>Thúy</v>
      </c>
      <c r="E415" s="76" t="str">
        <f t="shared" si="39"/>
        <v>10/05/1983</v>
      </c>
      <c r="F415" s="195" t="str">
        <f t="shared" si="39"/>
        <v>Nghệ An</v>
      </c>
      <c r="G415" s="75"/>
      <c r="H415" s="75"/>
      <c r="I415" s="75"/>
      <c r="J415" s="75"/>
      <c r="K415" s="75"/>
      <c r="L415" s="75"/>
      <c r="M415" s="75"/>
      <c r="N415" s="103">
        <f t="shared" si="36"/>
        <v>0</v>
      </c>
      <c r="O415" s="98" t="str">
        <f t="shared" si="37"/>
        <v>Đang cập nhật các cột điểm còn thiếu</v>
      </c>
    </row>
    <row r="416" spans="1:15" ht="12.75" hidden="1">
      <c r="A416" s="2">
        <v>30</v>
      </c>
      <c r="B416" s="76" t="str">
        <f t="shared" si="39"/>
        <v>LT-1112-K14</v>
      </c>
      <c r="C416" s="76" t="str">
        <f t="shared" si="39"/>
        <v>Cù Thị</v>
      </c>
      <c r="D416" s="76" t="str">
        <f t="shared" si="39"/>
        <v>Thủy</v>
      </c>
      <c r="E416" s="76" t="str">
        <f t="shared" si="39"/>
        <v>01/02/1988</v>
      </c>
      <c r="F416" s="195" t="str">
        <f t="shared" si="39"/>
        <v>Thanh Hoá</v>
      </c>
      <c r="G416" s="75"/>
      <c r="H416" s="75"/>
      <c r="I416" s="75"/>
      <c r="J416" s="75"/>
      <c r="K416" s="75"/>
      <c r="L416" s="75"/>
      <c r="M416" s="75"/>
      <c r="N416" s="103">
        <f t="shared" si="36"/>
        <v>0</v>
      </c>
      <c r="O416" s="98" t="str">
        <f t="shared" si="37"/>
        <v>Đang cập nhật các cột điểm còn thiếu</v>
      </c>
    </row>
    <row r="417" spans="1:15" ht="12.75" hidden="1">
      <c r="A417" s="2">
        <v>31</v>
      </c>
      <c r="B417" s="76" t="str">
        <f aca="true" t="shared" si="40" ref="B417:F426">B364</f>
        <v>LT-1113-K14</v>
      </c>
      <c r="C417" s="76" t="str">
        <f t="shared" si="40"/>
        <v>Hà Phạm Kiều</v>
      </c>
      <c r="D417" s="76" t="str">
        <f t="shared" si="40"/>
        <v>Trang</v>
      </c>
      <c r="E417" s="76" t="str">
        <f t="shared" si="40"/>
        <v>16/09/1987</v>
      </c>
      <c r="F417" s="195" t="str">
        <f t="shared" si="40"/>
        <v>Bình Định</v>
      </c>
      <c r="G417" s="75"/>
      <c r="H417" s="75"/>
      <c r="I417" s="75"/>
      <c r="J417" s="75"/>
      <c r="K417" s="75"/>
      <c r="L417" s="75"/>
      <c r="M417" s="75"/>
      <c r="N417" s="103">
        <f t="shared" si="36"/>
        <v>0</v>
      </c>
      <c r="O417" s="98" t="str">
        <f t="shared" si="37"/>
        <v>Đang cập nhật các cột điểm còn thiếu</v>
      </c>
    </row>
    <row r="418" spans="1:15" ht="12.75" hidden="1">
      <c r="A418" s="2">
        <v>32</v>
      </c>
      <c r="B418" s="76" t="str">
        <f t="shared" si="40"/>
        <v>LT-1114-K14</v>
      </c>
      <c r="C418" s="76" t="str">
        <f t="shared" si="40"/>
        <v>Phạm Nguyễn Đình</v>
      </c>
      <c r="D418" s="76" t="str">
        <f t="shared" si="40"/>
        <v>Triều</v>
      </c>
      <c r="E418" s="76" t="str">
        <f t="shared" si="40"/>
        <v>20/11/1987</v>
      </c>
      <c r="F418" s="195" t="str">
        <f t="shared" si="40"/>
        <v>Quảng Ngãi</v>
      </c>
      <c r="G418" s="75"/>
      <c r="H418" s="75"/>
      <c r="I418" s="75"/>
      <c r="J418" s="75"/>
      <c r="K418" s="75"/>
      <c r="L418" s="75"/>
      <c r="M418" s="75"/>
      <c r="N418" s="103">
        <f t="shared" si="36"/>
        <v>0</v>
      </c>
      <c r="O418" s="98" t="str">
        <f t="shared" si="37"/>
        <v>Đang cập nhật các cột điểm còn thiếu</v>
      </c>
    </row>
    <row r="419" spans="1:15" ht="12.75" hidden="1">
      <c r="A419" s="2">
        <v>33</v>
      </c>
      <c r="B419" s="76" t="str">
        <f t="shared" si="40"/>
        <v>LT-1115-K14</v>
      </c>
      <c r="C419" s="76" t="str">
        <f t="shared" si="40"/>
        <v>Phan Thị</v>
      </c>
      <c r="D419" s="76" t="str">
        <f t="shared" si="40"/>
        <v>Tùng</v>
      </c>
      <c r="E419" s="76" t="str">
        <f t="shared" si="40"/>
        <v>10/08/1978</v>
      </c>
      <c r="F419" s="195" t="str">
        <f t="shared" si="40"/>
        <v>Nghệ An</v>
      </c>
      <c r="G419" s="75"/>
      <c r="H419" s="75"/>
      <c r="I419" s="75"/>
      <c r="J419" s="75"/>
      <c r="K419" s="75"/>
      <c r="L419" s="75"/>
      <c r="M419" s="75"/>
      <c r="N419" s="103">
        <f t="shared" si="36"/>
        <v>0</v>
      </c>
      <c r="O419" s="98" t="str">
        <f t="shared" si="37"/>
        <v>Đang cập nhật các cột điểm còn thiếu</v>
      </c>
    </row>
    <row r="420" spans="1:15" ht="12.75" hidden="1">
      <c r="A420" s="2">
        <v>34</v>
      </c>
      <c r="B420" s="76" t="str">
        <f t="shared" si="40"/>
        <v>LT-1116-K14</v>
      </c>
      <c r="C420" s="76" t="str">
        <f t="shared" si="40"/>
        <v>Nguyễn Văn</v>
      </c>
      <c r="D420" s="76" t="str">
        <f t="shared" si="40"/>
        <v>Tưởng</v>
      </c>
      <c r="E420" s="76" t="str">
        <f t="shared" si="40"/>
        <v>28/02/1987</v>
      </c>
      <c r="F420" s="195" t="str">
        <f t="shared" si="40"/>
        <v>Bình Định</v>
      </c>
      <c r="G420" s="75"/>
      <c r="H420" s="75"/>
      <c r="I420" s="75"/>
      <c r="J420" s="75"/>
      <c r="K420" s="75"/>
      <c r="L420" s="75"/>
      <c r="M420" s="75"/>
      <c r="N420" s="103">
        <f t="shared" si="36"/>
        <v>0</v>
      </c>
      <c r="O420" s="98" t="str">
        <f t="shared" si="37"/>
        <v>Đang cập nhật các cột điểm còn thiếu</v>
      </c>
    </row>
    <row r="421" spans="1:15" ht="12.75" hidden="1">
      <c r="A421" s="2">
        <v>35</v>
      </c>
      <c r="B421" s="76" t="str">
        <f t="shared" si="40"/>
        <v>LT-1117-K14</v>
      </c>
      <c r="C421" s="76" t="str">
        <f t="shared" si="40"/>
        <v>Trần Thi Hải</v>
      </c>
      <c r="D421" s="76" t="str">
        <f t="shared" si="40"/>
        <v>Vân</v>
      </c>
      <c r="E421" s="76" t="str">
        <f t="shared" si="40"/>
        <v>15/07/1983</v>
      </c>
      <c r="F421" s="195" t="str">
        <f t="shared" si="40"/>
        <v>Thái Bình</v>
      </c>
      <c r="G421" s="75"/>
      <c r="H421" s="75"/>
      <c r="I421" s="75"/>
      <c r="J421" s="75"/>
      <c r="K421" s="75"/>
      <c r="L421" s="75"/>
      <c r="M421" s="75"/>
      <c r="N421" s="103">
        <f t="shared" si="36"/>
        <v>0</v>
      </c>
      <c r="O421" s="98" t="str">
        <f t="shared" si="37"/>
        <v>Đang cập nhật các cột điểm còn thiếu</v>
      </c>
    </row>
    <row r="422" spans="1:15" ht="12.75" hidden="1">
      <c r="A422" s="2">
        <v>36</v>
      </c>
      <c r="B422" s="76" t="str">
        <f t="shared" si="40"/>
        <v>LT-1118-K14</v>
      </c>
      <c r="C422" s="76" t="str">
        <f t="shared" si="40"/>
        <v>Trần Biên</v>
      </c>
      <c r="D422" s="76" t="str">
        <f t="shared" si="40"/>
        <v>Cương</v>
      </c>
      <c r="E422" s="76">
        <f t="shared" si="40"/>
        <v>30470</v>
      </c>
      <c r="F422" s="195" t="str">
        <f t="shared" si="40"/>
        <v>Hà Giang</v>
      </c>
      <c r="G422" s="75"/>
      <c r="H422" s="75"/>
      <c r="I422" s="75"/>
      <c r="J422" s="75"/>
      <c r="K422" s="75"/>
      <c r="L422" s="75"/>
      <c r="M422" s="75"/>
      <c r="N422" s="103">
        <f t="shared" si="36"/>
        <v>0</v>
      </c>
      <c r="O422" s="98" t="str">
        <f t="shared" si="37"/>
        <v>Đang cập nhật các cột điểm còn thiếu</v>
      </c>
    </row>
    <row r="423" spans="1:15" ht="12.75" hidden="1">
      <c r="A423" s="2">
        <v>37</v>
      </c>
      <c r="B423" s="76" t="str">
        <f t="shared" si="40"/>
        <v>LT-1119-K14</v>
      </c>
      <c r="C423" s="76" t="str">
        <f t="shared" si="40"/>
        <v>Huỳnh Thị Tiền</v>
      </c>
      <c r="D423" s="76" t="str">
        <f t="shared" si="40"/>
        <v>Dung</v>
      </c>
      <c r="E423" s="76">
        <f t="shared" si="40"/>
        <v>32801</v>
      </c>
      <c r="F423" s="195" t="str">
        <f t="shared" si="40"/>
        <v>BRVT</v>
      </c>
      <c r="G423" s="75"/>
      <c r="H423" s="75"/>
      <c r="I423" s="75"/>
      <c r="J423" s="75"/>
      <c r="K423" s="75"/>
      <c r="L423" s="75"/>
      <c r="M423" s="75"/>
      <c r="N423" s="103">
        <f t="shared" si="36"/>
        <v>0</v>
      </c>
      <c r="O423" s="98" t="str">
        <f t="shared" si="37"/>
        <v>Đang cập nhật các cột điểm còn thiếu</v>
      </c>
    </row>
    <row r="424" spans="1:15" ht="12.75" hidden="1">
      <c r="A424" s="2">
        <v>38</v>
      </c>
      <c r="B424" s="76" t="str">
        <f t="shared" si="40"/>
        <v>LT-1120-K14</v>
      </c>
      <c r="C424" s="76" t="str">
        <f t="shared" si="40"/>
        <v>Trần Thị Thanh</v>
      </c>
      <c r="D424" s="76" t="str">
        <f t="shared" si="40"/>
        <v>Nga</v>
      </c>
      <c r="E424" s="76">
        <f t="shared" si="40"/>
        <v>33441</v>
      </c>
      <c r="F424" s="195" t="str">
        <f t="shared" si="40"/>
        <v>Hòa Thành</v>
      </c>
      <c r="G424" s="75"/>
      <c r="H424" s="75"/>
      <c r="I424" s="75"/>
      <c r="J424" s="75"/>
      <c r="K424" s="75"/>
      <c r="L424" s="75"/>
      <c r="M424" s="75"/>
      <c r="N424" s="103">
        <f t="shared" si="36"/>
        <v>0</v>
      </c>
      <c r="O424" s="98" t="str">
        <f t="shared" si="37"/>
        <v>Đang cập nhật các cột điểm còn thiếu</v>
      </c>
    </row>
    <row r="425" spans="1:15" ht="12.75" hidden="1">
      <c r="A425" s="2">
        <v>39</v>
      </c>
      <c r="B425" s="76" t="str">
        <f t="shared" si="40"/>
        <v>LT-1121-K14</v>
      </c>
      <c r="C425" s="76" t="str">
        <f t="shared" si="40"/>
        <v>Võ Thị Thu</v>
      </c>
      <c r="D425" s="76" t="str">
        <f t="shared" si="40"/>
        <v>Ngà</v>
      </c>
      <c r="E425" s="76">
        <f t="shared" si="40"/>
        <v>32038</v>
      </c>
      <c r="F425" s="195" t="str">
        <f t="shared" si="40"/>
        <v>Lâm Đồng</v>
      </c>
      <c r="G425" s="75"/>
      <c r="H425" s="75"/>
      <c r="I425" s="75"/>
      <c r="J425" s="75"/>
      <c r="K425" s="75"/>
      <c r="L425" s="75"/>
      <c r="M425" s="75"/>
      <c r="N425" s="103">
        <f t="shared" si="36"/>
        <v>0</v>
      </c>
      <c r="O425" s="98" t="str">
        <f t="shared" si="37"/>
        <v>Đang cập nhật các cột điểm còn thiếu</v>
      </c>
    </row>
    <row r="426" spans="1:15" ht="12.75" hidden="1">
      <c r="A426" s="2">
        <v>40</v>
      </c>
      <c r="B426" s="76" t="str">
        <f t="shared" si="40"/>
        <v>LT-1123-K14</v>
      </c>
      <c r="C426" s="76" t="str">
        <f t="shared" si="40"/>
        <v>Pham Thị Ngọc</v>
      </c>
      <c r="D426" s="76" t="str">
        <f t="shared" si="40"/>
        <v>Thúy</v>
      </c>
      <c r="E426" s="76" t="str">
        <f t="shared" si="40"/>
        <v>17/03/1995</v>
      </c>
      <c r="F426" s="195" t="str">
        <f t="shared" si="40"/>
        <v>BRVT</v>
      </c>
      <c r="G426" s="75"/>
      <c r="H426" s="75"/>
      <c r="I426" s="75"/>
      <c r="J426" s="75"/>
      <c r="K426" s="75"/>
      <c r="L426" s="75"/>
      <c r="M426" s="75"/>
      <c r="N426" s="103">
        <f t="shared" si="36"/>
        <v>0</v>
      </c>
      <c r="O426" s="98" t="str">
        <f t="shared" si="37"/>
        <v>Đang cập nhật các cột điểm còn thiếu</v>
      </c>
    </row>
    <row r="427" spans="1:15" ht="12.75" hidden="1">
      <c r="A427" s="2">
        <v>41</v>
      </c>
      <c r="B427" s="76" t="str">
        <f aca="true" t="shared" si="41" ref="B427:F432">B374</f>
        <v>LT-1122-K14</v>
      </c>
      <c r="C427" s="76" t="str">
        <f t="shared" si="41"/>
        <v>Trần Anh</v>
      </c>
      <c r="D427" s="76" t="str">
        <f t="shared" si="41"/>
        <v>Việt</v>
      </c>
      <c r="E427" s="76">
        <f t="shared" si="41"/>
        <v>29967</v>
      </c>
      <c r="F427" s="195" t="str">
        <f t="shared" si="41"/>
        <v>Nghệ Tĩnh</v>
      </c>
      <c r="G427" s="75"/>
      <c r="H427" s="75"/>
      <c r="I427" s="75"/>
      <c r="J427" s="75"/>
      <c r="K427" s="75"/>
      <c r="L427" s="75"/>
      <c r="M427" s="75"/>
      <c r="N427" s="103">
        <f t="shared" si="36"/>
        <v>0</v>
      </c>
      <c r="O427" s="98" t="str">
        <f t="shared" si="37"/>
        <v>Đang cập nhật các cột điểm còn thiếu</v>
      </c>
    </row>
    <row r="428" spans="1:15" ht="12.75" hidden="1">
      <c r="A428" s="2">
        <v>42</v>
      </c>
      <c r="B428" s="76" t="str">
        <f t="shared" si="41"/>
        <v>LT-1124-K14</v>
      </c>
      <c r="C428" s="76" t="str">
        <f t="shared" si="41"/>
        <v>Đặng Thị</v>
      </c>
      <c r="D428" s="76" t="str">
        <f t="shared" si="41"/>
        <v>Thuận</v>
      </c>
      <c r="E428" s="76" t="str">
        <f t="shared" si="41"/>
        <v>07/09/1991</v>
      </c>
      <c r="F428" s="195" t="str">
        <f t="shared" si="41"/>
        <v>BRVT</v>
      </c>
      <c r="G428" s="75"/>
      <c r="H428" s="75"/>
      <c r="I428" s="75"/>
      <c r="J428" s="75"/>
      <c r="K428" s="75"/>
      <c r="L428" s="75"/>
      <c r="M428" s="75"/>
      <c r="N428" s="103">
        <f t="shared" si="36"/>
        <v>0</v>
      </c>
      <c r="O428" s="98" t="str">
        <f t="shared" si="37"/>
        <v>Đang cập nhật các cột điểm còn thiếu</v>
      </c>
    </row>
    <row r="429" spans="1:15" ht="12.75" hidden="1">
      <c r="A429" s="2">
        <v>43</v>
      </c>
      <c r="B429" s="76" t="str">
        <f t="shared" si="41"/>
        <v>LT-1125-K14</v>
      </c>
      <c r="C429" s="76" t="str">
        <f t="shared" si="41"/>
        <v>Nguyễn Lê Mỹ</v>
      </c>
      <c r="D429" s="76" t="str">
        <f t="shared" si="41"/>
        <v>Duy</v>
      </c>
      <c r="E429" s="76" t="str">
        <f t="shared" si="41"/>
        <v>04/12/1978</v>
      </c>
      <c r="F429" s="195" t="str">
        <f t="shared" si="41"/>
        <v>Bến Tre</v>
      </c>
      <c r="G429" s="75"/>
      <c r="H429" s="75"/>
      <c r="I429" s="75"/>
      <c r="J429" s="75"/>
      <c r="K429" s="75"/>
      <c r="L429" s="75"/>
      <c r="M429" s="75"/>
      <c r="N429" s="103">
        <f t="shared" si="36"/>
        <v>0</v>
      </c>
      <c r="O429" s="98" t="str">
        <f t="shared" si="37"/>
        <v>Đang cập nhật các cột điểm còn thiếu</v>
      </c>
    </row>
    <row r="430" spans="1:15" ht="12.75" hidden="1">
      <c r="A430" s="2">
        <v>44</v>
      </c>
      <c r="B430" s="76" t="str">
        <f t="shared" si="41"/>
        <v>LT-1126-K14</v>
      </c>
      <c r="C430" s="76" t="str">
        <f t="shared" si="41"/>
        <v>Đỗ Thị Thùy</v>
      </c>
      <c r="D430" s="76" t="str">
        <f t="shared" si="41"/>
        <v>Duyên</v>
      </c>
      <c r="E430" s="76" t="str">
        <f t="shared" si="41"/>
        <v>10/05/1992</v>
      </c>
      <c r="F430" s="195" t="str">
        <f t="shared" si="41"/>
        <v>BR-VT</v>
      </c>
      <c r="G430" s="75"/>
      <c r="H430" s="75"/>
      <c r="I430" s="75"/>
      <c r="J430" s="75"/>
      <c r="K430" s="75"/>
      <c r="L430" s="75"/>
      <c r="M430" s="75"/>
      <c r="N430" s="103">
        <f t="shared" si="36"/>
        <v>0</v>
      </c>
      <c r="O430" s="98" t="str">
        <f t="shared" si="37"/>
        <v>Đang cập nhật các cột điểm còn thiếu</v>
      </c>
    </row>
    <row r="431" spans="1:15" ht="12.75" hidden="1">
      <c r="A431" s="2">
        <v>45</v>
      </c>
      <c r="B431" s="76" t="str">
        <f t="shared" si="41"/>
        <v>LT-1127-K14</v>
      </c>
      <c r="C431" s="76" t="str">
        <f t="shared" si="41"/>
        <v>Nguyễn Thị</v>
      </c>
      <c r="D431" s="76" t="str">
        <f t="shared" si="41"/>
        <v>Miền</v>
      </c>
      <c r="E431" s="76" t="str">
        <f t="shared" si="41"/>
        <v>21/09/1986</v>
      </c>
      <c r="F431" s="195" t="str">
        <f t="shared" si="41"/>
        <v>Thái Bình</v>
      </c>
      <c r="G431" s="75"/>
      <c r="H431" s="75"/>
      <c r="I431" s="75"/>
      <c r="J431" s="75"/>
      <c r="K431" s="75"/>
      <c r="L431" s="75"/>
      <c r="M431" s="75"/>
      <c r="N431" s="103">
        <f t="shared" si="36"/>
        <v>0</v>
      </c>
      <c r="O431" s="98" t="str">
        <f t="shared" si="37"/>
        <v>Đang cập nhật các cột điểm còn thiếu</v>
      </c>
    </row>
    <row r="432" spans="1:15" ht="12.75" hidden="1">
      <c r="A432" s="2">
        <v>46</v>
      </c>
      <c r="B432" s="76" t="str">
        <f t="shared" si="41"/>
        <v>LT-1128-K14</v>
      </c>
      <c r="C432" s="76" t="str">
        <f t="shared" si="41"/>
        <v>Đỗ Thị</v>
      </c>
      <c r="D432" s="76" t="str">
        <f t="shared" si="41"/>
        <v>Nga</v>
      </c>
      <c r="E432" s="76" t="str">
        <f t="shared" si="41"/>
        <v>08/06/1995</v>
      </c>
      <c r="F432" s="195" t="str">
        <f t="shared" si="41"/>
        <v>Bình Thuận</v>
      </c>
      <c r="G432" s="75"/>
      <c r="H432" s="75"/>
      <c r="I432" s="75"/>
      <c r="J432" s="75"/>
      <c r="K432" s="75"/>
      <c r="L432" s="75"/>
      <c r="M432" s="75"/>
      <c r="N432" s="103">
        <f t="shared" si="36"/>
        <v>0</v>
      </c>
      <c r="O432" s="98" t="str">
        <f t="shared" si="37"/>
        <v>Đang cập nhật các cột điểm còn thiếu</v>
      </c>
    </row>
    <row r="433" ht="15.75" hidden="1"/>
    <row r="434" ht="15.75" hidden="1"/>
    <row r="435" ht="15.75" hidden="1"/>
    <row r="436" ht="15.75" hidden="1"/>
    <row r="437" ht="15.75" hidden="1">
      <c r="A437" s="6">
        <f>C56</f>
        <v>0</v>
      </c>
    </row>
    <row r="438" spans="1:15" ht="63.75" customHeight="1" hidden="1">
      <c r="A438" s="224" t="s">
        <v>2</v>
      </c>
      <c r="B438" s="207" t="s">
        <v>43</v>
      </c>
      <c r="C438" s="218" t="s">
        <v>3</v>
      </c>
      <c r="D438" s="219"/>
      <c r="E438" s="224" t="s">
        <v>4</v>
      </c>
      <c r="F438" s="225" t="s">
        <v>5</v>
      </c>
      <c r="G438" s="210" t="s">
        <v>6</v>
      </c>
      <c r="H438" s="210" t="s">
        <v>7</v>
      </c>
      <c r="I438" s="210"/>
      <c r="J438" s="210" t="s">
        <v>8</v>
      </c>
      <c r="K438" s="210"/>
      <c r="L438" s="211" t="s">
        <v>9</v>
      </c>
      <c r="M438" s="212"/>
      <c r="N438" s="207" t="s">
        <v>10</v>
      </c>
      <c r="O438" s="207" t="s">
        <v>11</v>
      </c>
    </row>
    <row r="439" spans="1:15" ht="15.75" hidden="1">
      <c r="A439" s="216"/>
      <c r="B439" s="216"/>
      <c r="C439" s="220"/>
      <c r="D439" s="221"/>
      <c r="E439" s="216"/>
      <c r="F439" s="226"/>
      <c r="G439" s="210"/>
      <c r="H439" s="3" t="s">
        <v>12</v>
      </c>
      <c r="I439" s="3" t="s">
        <v>13</v>
      </c>
      <c r="J439" s="3" t="s">
        <v>12</v>
      </c>
      <c r="K439" s="3" t="s">
        <v>13</v>
      </c>
      <c r="L439" s="74" t="s">
        <v>41</v>
      </c>
      <c r="M439" s="4" t="s">
        <v>42</v>
      </c>
      <c r="N439" s="208"/>
      <c r="O439" s="208"/>
    </row>
    <row r="440" spans="1:15" ht="15.75" hidden="1">
      <c r="A440" s="217"/>
      <c r="B440" s="217"/>
      <c r="C440" s="222"/>
      <c r="D440" s="223"/>
      <c r="E440" s="217"/>
      <c r="F440" s="227"/>
      <c r="G440" s="4"/>
      <c r="H440" s="3"/>
      <c r="I440" s="3"/>
      <c r="J440" s="3"/>
      <c r="K440" s="3"/>
      <c r="L440" s="4"/>
      <c r="M440" s="4"/>
      <c r="N440" s="209"/>
      <c r="O440" s="209"/>
    </row>
    <row r="441" spans="1:15" ht="12.75" hidden="1">
      <c r="A441" s="2">
        <v>1</v>
      </c>
      <c r="B441" s="76" t="str">
        <f aca="true" t="shared" si="42" ref="B441:F450">B387</f>
        <v>LT-1083-K14</v>
      </c>
      <c r="C441" s="76" t="str">
        <f t="shared" si="42"/>
        <v>Mai Thị An</v>
      </c>
      <c r="D441" s="76" t="str">
        <f t="shared" si="42"/>
        <v>Bình</v>
      </c>
      <c r="E441" s="76" t="str">
        <f t="shared" si="42"/>
        <v>16/06/1977</v>
      </c>
      <c r="F441" s="195" t="str">
        <f t="shared" si="42"/>
        <v>BRVT</v>
      </c>
      <c r="G441" s="75"/>
      <c r="H441" s="75"/>
      <c r="I441" s="75"/>
      <c r="J441" s="75"/>
      <c r="K441" s="75"/>
      <c r="L441" s="75"/>
      <c r="M441" s="75"/>
      <c r="N441" s="103">
        <f>ROUND(ROUND(((IF(K441&lt;&gt;"",J441*2+K441*2,J441*2)+IF(H441&lt;&gt;"",H441,0))/(IF(K441&lt;&gt;"",4,2)+IF(H441&lt;&gt;"",1,0))*3+G441)/4,2)*0.4+IF(M441&lt;&gt;"",M441,L441)*0.6,2)</f>
        <v>0</v>
      </c>
      <c r="O441" s="98" t="str">
        <f>IF(OR(MAX($L$228:$L$273)=0,MAX($G$228:$K$273)=0),"Đang cập nhật các cột điểm còn thiếu",IF(F441=$P$67,F441,IF(AND(N441&lt;5,MAX(G441:K441)=0),"Học lại",IF(N441&lt;5," Thi lại",""))))</f>
        <v>Đang cập nhật các cột điểm còn thiếu</v>
      </c>
    </row>
    <row r="442" spans="1:15" ht="12.75" hidden="1">
      <c r="A442" s="2">
        <v>2</v>
      </c>
      <c r="B442" s="76" t="str">
        <f t="shared" si="42"/>
        <v>LT-1084-K14</v>
      </c>
      <c r="C442" s="76" t="str">
        <f t="shared" si="42"/>
        <v>Trần Diễn</v>
      </c>
      <c r="D442" s="76" t="str">
        <f t="shared" si="42"/>
        <v>Chinh</v>
      </c>
      <c r="E442" s="76" t="str">
        <f t="shared" si="42"/>
        <v>17/03/1980</v>
      </c>
      <c r="F442" s="195" t="str">
        <f t="shared" si="42"/>
        <v>Cửu Long</v>
      </c>
      <c r="G442" s="75"/>
      <c r="H442" s="75"/>
      <c r="I442" s="75"/>
      <c r="J442" s="75"/>
      <c r="K442" s="75"/>
      <c r="L442" s="75"/>
      <c r="M442" s="75"/>
      <c r="N442" s="103">
        <f aca="true" t="shared" si="43" ref="N442:N486">ROUND(ROUND(((IF(K442&lt;&gt;"",J442*2+K442*2,J442*2)+IF(H442&lt;&gt;"",H442,0))/(IF(K442&lt;&gt;"",4,2)+IF(H442&lt;&gt;"",1,0))*3+G442)/4,2)*0.4+IF(M442&lt;&gt;"",M442,L442)*0.6,2)</f>
        <v>0</v>
      </c>
      <c r="O442" s="98" t="str">
        <f aca="true" t="shared" si="44" ref="O442:O486">IF(OR(MAX($L$228:$L$273)=0,MAX($G$228:$K$273)=0),"Đang cập nhật các cột điểm còn thiếu",IF(F442=$P$67,F442,IF(AND(N442&lt;5,MAX(G442:K442)=0),"Học lại",IF(N442&lt;5," Thi lại",""))))</f>
        <v>Đang cập nhật các cột điểm còn thiếu</v>
      </c>
    </row>
    <row r="443" spans="1:15" ht="12.75" hidden="1">
      <c r="A443" s="2">
        <v>3</v>
      </c>
      <c r="B443" s="76" t="str">
        <f t="shared" si="42"/>
        <v>LT-1085-K14</v>
      </c>
      <c r="C443" s="76" t="str">
        <f t="shared" si="42"/>
        <v>Nguyễn Thị</v>
      </c>
      <c r="D443" s="76" t="str">
        <f t="shared" si="42"/>
        <v>Dâu</v>
      </c>
      <c r="E443" s="76" t="str">
        <f t="shared" si="42"/>
        <v>10/09/1985</v>
      </c>
      <c r="F443" s="195" t="str">
        <f t="shared" si="42"/>
        <v>An Mỹ</v>
      </c>
      <c r="G443" s="75"/>
      <c r="H443" s="75"/>
      <c r="I443" s="75"/>
      <c r="J443" s="75"/>
      <c r="K443" s="75"/>
      <c r="L443" s="75"/>
      <c r="M443" s="75"/>
      <c r="N443" s="103">
        <f t="shared" si="43"/>
        <v>0</v>
      </c>
      <c r="O443" s="98" t="str">
        <f t="shared" si="44"/>
        <v>Đang cập nhật các cột điểm còn thiếu</v>
      </c>
    </row>
    <row r="444" spans="1:15" ht="12.75" hidden="1">
      <c r="A444" s="2">
        <v>4</v>
      </c>
      <c r="B444" s="76" t="str">
        <f t="shared" si="42"/>
        <v>LT-1086-K14</v>
      </c>
      <c r="C444" s="76" t="str">
        <f t="shared" si="42"/>
        <v>Nguyễn Thị Hồng</v>
      </c>
      <c r="D444" s="76" t="str">
        <f t="shared" si="42"/>
        <v>Diệu</v>
      </c>
      <c r="E444" s="76" t="str">
        <f t="shared" si="42"/>
        <v>18/07/1983</v>
      </c>
      <c r="F444" s="195" t="str">
        <f t="shared" si="42"/>
        <v>Quảng Trị</v>
      </c>
      <c r="G444" s="75"/>
      <c r="H444" s="75"/>
      <c r="I444" s="75"/>
      <c r="J444" s="75"/>
      <c r="K444" s="75"/>
      <c r="L444" s="75"/>
      <c r="M444" s="75"/>
      <c r="N444" s="103">
        <f t="shared" si="43"/>
        <v>0</v>
      </c>
      <c r="O444" s="98" t="str">
        <f t="shared" si="44"/>
        <v>Đang cập nhật các cột điểm còn thiếu</v>
      </c>
    </row>
    <row r="445" spans="1:15" ht="12.75" hidden="1">
      <c r="A445" s="2">
        <v>5</v>
      </c>
      <c r="B445" s="76" t="str">
        <f t="shared" si="42"/>
        <v>LT-1087-K14</v>
      </c>
      <c r="C445" s="76" t="str">
        <f t="shared" si="42"/>
        <v>Trần Thị</v>
      </c>
      <c r="D445" s="76" t="str">
        <f t="shared" si="42"/>
        <v>Dư</v>
      </c>
      <c r="E445" s="76" t="str">
        <f t="shared" si="42"/>
        <v>02/03/1985</v>
      </c>
      <c r="F445" s="195" t="str">
        <f t="shared" si="42"/>
        <v>Hà Nam</v>
      </c>
      <c r="G445" s="75"/>
      <c r="H445" s="75"/>
      <c r="I445" s="75"/>
      <c r="J445" s="75"/>
      <c r="K445" s="75"/>
      <c r="L445" s="75"/>
      <c r="M445" s="75"/>
      <c r="N445" s="103">
        <f t="shared" si="43"/>
        <v>0</v>
      </c>
      <c r="O445" s="98" t="str">
        <f t="shared" si="44"/>
        <v>Đang cập nhật các cột điểm còn thiếu</v>
      </c>
    </row>
    <row r="446" spans="1:15" ht="12.75" hidden="1">
      <c r="A446" s="2">
        <v>6</v>
      </c>
      <c r="B446" s="76" t="str">
        <f t="shared" si="42"/>
        <v>LT-1088-K14</v>
      </c>
      <c r="C446" s="76" t="str">
        <f t="shared" si="42"/>
        <v>Đặng Thị Thu</v>
      </c>
      <c r="D446" s="76" t="str">
        <f t="shared" si="42"/>
        <v>Hà</v>
      </c>
      <c r="E446" s="76" t="str">
        <f t="shared" si="42"/>
        <v>19/08/1988</v>
      </c>
      <c r="F446" s="195" t="str">
        <f t="shared" si="42"/>
        <v>Hải Dương</v>
      </c>
      <c r="G446" s="75"/>
      <c r="H446" s="75"/>
      <c r="I446" s="75"/>
      <c r="J446" s="75"/>
      <c r="K446" s="75"/>
      <c r="L446" s="75"/>
      <c r="M446" s="75"/>
      <c r="N446" s="103">
        <f t="shared" si="43"/>
        <v>0</v>
      </c>
      <c r="O446" s="98" t="str">
        <f t="shared" si="44"/>
        <v>Đang cập nhật các cột điểm còn thiếu</v>
      </c>
    </row>
    <row r="447" spans="1:15" ht="12.75" hidden="1">
      <c r="A447" s="2">
        <v>7</v>
      </c>
      <c r="B447" s="76" t="str">
        <f t="shared" si="42"/>
        <v>LT-1089-K14</v>
      </c>
      <c r="C447" s="76" t="str">
        <f t="shared" si="42"/>
        <v>Phan Thị</v>
      </c>
      <c r="D447" s="76" t="str">
        <f t="shared" si="42"/>
        <v>Hiền</v>
      </c>
      <c r="E447" s="76" t="str">
        <f t="shared" si="42"/>
        <v>07/07/1992</v>
      </c>
      <c r="F447" s="195" t="str">
        <f t="shared" si="42"/>
        <v>Hà Tĩnh</v>
      </c>
      <c r="G447" s="75"/>
      <c r="H447" s="75"/>
      <c r="I447" s="75"/>
      <c r="J447" s="75"/>
      <c r="K447" s="75"/>
      <c r="L447" s="75"/>
      <c r="M447" s="75"/>
      <c r="N447" s="103">
        <f t="shared" si="43"/>
        <v>0</v>
      </c>
      <c r="O447" s="98" t="str">
        <f t="shared" si="44"/>
        <v>Đang cập nhật các cột điểm còn thiếu</v>
      </c>
    </row>
    <row r="448" spans="1:15" ht="12.75" hidden="1">
      <c r="A448" s="2">
        <v>8</v>
      </c>
      <c r="B448" s="76" t="str">
        <f t="shared" si="42"/>
        <v>LT-1090-K14</v>
      </c>
      <c r="C448" s="76" t="str">
        <f t="shared" si="42"/>
        <v>Hoàng Hữu</v>
      </c>
      <c r="D448" s="76" t="str">
        <f t="shared" si="42"/>
        <v>Hiển</v>
      </c>
      <c r="E448" s="76" t="str">
        <f t="shared" si="42"/>
        <v>15/01/1993</v>
      </c>
      <c r="F448" s="195" t="str">
        <f t="shared" si="42"/>
        <v>Ninh Thuận</v>
      </c>
      <c r="G448" s="75"/>
      <c r="H448" s="75"/>
      <c r="I448" s="75"/>
      <c r="J448" s="75"/>
      <c r="K448" s="75"/>
      <c r="L448" s="75"/>
      <c r="M448" s="75"/>
      <c r="N448" s="103">
        <f t="shared" si="43"/>
        <v>0</v>
      </c>
      <c r="O448" s="98" t="str">
        <f t="shared" si="44"/>
        <v>Đang cập nhật các cột điểm còn thiếu</v>
      </c>
    </row>
    <row r="449" spans="1:15" ht="12.75" hidden="1">
      <c r="A449" s="2">
        <v>9</v>
      </c>
      <c r="B449" s="76" t="str">
        <f t="shared" si="42"/>
        <v>LT-1091-K14</v>
      </c>
      <c r="C449" s="76" t="str">
        <f t="shared" si="42"/>
        <v>Nguyễn Thị Kim</v>
      </c>
      <c r="D449" s="76" t="str">
        <f t="shared" si="42"/>
        <v>Hồng</v>
      </c>
      <c r="E449" s="76" t="str">
        <f t="shared" si="42"/>
        <v>25/03/1989</v>
      </c>
      <c r="F449" s="195" t="str">
        <f t="shared" si="42"/>
        <v>BRVT</v>
      </c>
      <c r="G449" s="75"/>
      <c r="H449" s="75"/>
      <c r="I449" s="75"/>
      <c r="J449" s="75"/>
      <c r="K449" s="75"/>
      <c r="L449" s="75"/>
      <c r="M449" s="75"/>
      <c r="N449" s="103">
        <f t="shared" si="43"/>
        <v>0</v>
      </c>
      <c r="O449" s="98" t="str">
        <f t="shared" si="44"/>
        <v>Đang cập nhật các cột điểm còn thiếu</v>
      </c>
    </row>
    <row r="450" spans="1:15" ht="12.75" hidden="1">
      <c r="A450" s="2">
        <v>10</v>
      </c>
      <c r="B450" s="76" t="str">
        <f t="shared" si="42"/>
        <v>LT-1092-K14</v>
      </c>
      <c r="C450" s="76" t="str">
        <f t="shared" si="42"/>
        <v>Huỳnh Thị</v>
      </c>
      <c r="D450" s="76" t="str">
        <f t="shared" si="42"/>
        <v>Huệ</v>
      </c>
      <c r="E450" s="76" t="str">
        <f t="shared" si="42"/>
        <v>10/01/1985</v>
      </c>
      <c r="F450" s="195" t="str">
        <f t="shared" si="42"/>
        <v>ĐakLak</v>
      </c>
      <c r="G450" s="75"/>
      <c r="H450" s="75"/>
      <c r="I450" s="75"/>
      <c r="J450" s="75"/>
      <c r="K450" s="75"/>
      <c r="L450" s="75"/>
      <c r="M450" s="75"/>
      <c r="N450" s="103">
        <f t="shared" si="43"/>
        <v>0</v>
      </c>
      <c r="O450" s="98" t="str">
        <f t="shared" si="44"/>
        <v>Đang cập nhật các cột điểm còn thiếu</v>
      </c>
    </row>
    <row r="451" spans="1:15" ht="12.75" hidden="1">
      <c r="A451" s="2">
        <v>11</v>
      </c>
      <c r="B451" s="76" t="str">
        <f aca="true" t="shared" si="45" ref="B451:F460">B397</f>
        <v>LT-1093-K14</v>
      </c>
      <c r="C451" s="76" t="str">
        <f t="shared" si="45"/>
        <v>Nguyễn Hữu</v>
      </c>
      <c r="D451" s="76" t="str">
        <f t="shared" si="45"/>
        <v>Hùng</v>
      </c>
      <c r="E451" s="76" t="str">
        <f t="shared" si="45"/>
        <v>22/08/1987</v>
      </c>
      <c r="F451" s="195" t="str">
        <f t="shared" si="45"/>
        <v>Quảng Ninh</v>
      </c>
      <c r="G451" s="75"/>
      <c r="H451" s="75"/>
      <c r="I451" s="75"/>
      <c r="J451" s="75"/>
      <c r="K451" s="75"/>
      <c r="L451" s="75"/>
      <c r="M451" s="75"/>
      <c r="N451" s="103">
        <f t="shared" si="43"/>
        <v>0</v>
      </c>
      <c r="O451" s="98" t="str">
        <f t="shared" si="44"/>
        <v>Đang cập nhật các cột điểm còn thiếu</v>
      </c>
    </row>
    <row r="452" spans="1:15" ht="12.75" hidden="1">
      <c r="A452" s="2">
        <v>12</v>
      </c>
      <c r="B452" s="76" t="str">
        <f t="shared" si="45"/>
        <v>LT-1094-K14</v>
      </c>
      <c r="C452" s="76" t="str">
        <f t="shared" si="45"/>
        <v>Trần Thị</v>
      </c>
      <c r="D452" s="76" t="str">
        <f t="shared" si="45"/>
        <v>Huyền</v>
      </c>
      <c r="E452" s="76" t="str">
        <f t="shared" si="45"/>
        <v>08/12/1985</v>
      </c>
      <c r="F452" s="195" t="str">
        <f t="shared" si="45"/>
        <v>Thái Bình</v>
      </c>
      <c r="G452" s="75"/>
      <c r="H452" s="75"/>
      <c r="I452" s="75"/>
      <c r="J452" s="75"/>
      <c r="K452" s="75"/>
      <c r="L452" s="75"/>
      <c r="M452" s="75"/>
      <c r="N452" s="103">
        <f t="shared" si="43"/>
        <v>0</v>
      </c>
      <c r="O452" s="98" t="str">
        <f t="shared" si="44"/>
        <v>Đang cập nhật các cột điểm còn thiếu</v>
      </c>
    </row>
    <row r="453" spans="1:15" ht="12.75" hidden="1">
      <c r="A453" s="2">
        <v>13</v>
      </c>
      <c r="B453" s="76" t="str">
        <f t="shared" si="45"/>
        <v>LT-1095-K14</v>
      </c>
      <c r="C453" s="76" t="str">
        <f t="shared" si="45"/>
        <v>Trương Thị</v>
      </c>
      <c r="D453" s="76" t="str">
        <f t="shared" si="45"/>
        <v>Kim</v>
      </c>
      <c r="E453" s="76" t="str">
        <f t="shared" si="45"/>
        <v>23/09/1993</v>
      </c>
      <c r="F453" s="195" t="str">
        <f t="shared" si="45"/>
        <v>Quảng Nam</v>
      </c>
      <c r="G453" s="75"/>
      <c r="H453" s="75"/>
      <c r="I453" s="75"/>
      <c r="J453" s="75"/>
      <c r="K453" s="75"/>
      <c r="L453" s="75"/>
      <c r="M453" s="75"/>
      <c r="N453" s="103">
        <f t="shared" si="43"/>
        <v>0</v>
      </c>
      <c r="O453" s="98" t="str">
        <f t="shared" si="44"/>
        <v>Đang cập nhật các cột điểm còn thiếu</v>
      </c>
    </row>
    <row r="454" spans="1:15" ht="12.75" hidden="1">
      <c r="A454" s="2">
        <v>14</v>
      </c>
      <c r="B454" s="76" t="str">
        <f t="shared" si="45"/>
        <v>LT-1096-K14</v>
      </c>
      <c r="C454" s="76" t="str">
        <f t="shared" si="45"/>
        <v>Nguyễn Thị Phi</v>
      </c>
      <c r="D454" s="76" t="str">
        <f t="shared" si="45"/>
        <v>Loan</v>
      </c>
      <c r="E454" s="76" t="str">
        <f t="shared" si="45"/>
        <v>16/03/1991</v>
      </c>
      <c r="F454" s="195" t="str">
        <f t="shared" si="45"/>
        <v>Quảng Ngãi</v>
      </c>
      <c r="G454" s="75"/>
      <c r="H454" s="75"/>
      <c r="I454" s="75"/>
      <c r="J454" s="75"/>
      <c r="K454" s="75"/>
      <c r="L454" s="75"/>
      <c r="M454" s="75"/>
      <c r="N454" s="103">
        <f t="shared" si="43"/>
        <v>0</v>
      </c>
      <c r="O454" s="98" t="str">
        <f t="shared" si="44"/>
        <v>Đang cập nhật các cột điểm còn thiếu</v>
      </c>
    </row>
    <row r="455" spans="1:15" ht="12.75" hidden="1">
      <c r="A455" s="2">
        <v>15</v>
      </c>
      <c r="B455" s="76" t="str">
        <f t="shared" si="45"/>
        <v>LT-1097-K14</v>
      </c>
      <c r="C455" s="76" t="str">
        <f t="shared" si="45"/>
        <v>Vũ Trí</v>
      </c>
      <c r="D455" s="76" t="str">
        <f t="shared" si="45"/>
        <v>Long</v>
      </c>
      <c r="E455" s="76" t="str">
        <f t="shared" si="45"/>
        <v>22/04/1987</v>
      </c>
      <c r="F455" s="195" t="str">
        <f t="shared" si="45"/>
        <v>Bắc Giang</v>
      </c>
      <c r="G455" s="75"/>
      <c r="H455" s="75"/>
      <c r="I455" s="75"/>
      <c r="J455" s="75"/>
      <c r="K455" s="75"/>
      <c r="L455" s="75"/>
      <c r="M455" s="75"/>
      <c r="N455" s="103">
        <f t="shared" si="43"/>
        <v>0</v>
      </c>
      <c r="O455" s="98" t="str">
        <f t="shared" si="44"/>
        <v>Đang cập nhật các cột điểm còn thiếu</v>
      </c>
    </row>
    <row r="456" spans="1:15" ht="12.75" hidden="1">
      <c r="A456" s="2">
        <v>16</v>
      </c>
      <c r="B456" s="76" t="str">
        <f t="shared" si="45"/>
        <v>LT-1098-K14</v>
      </c>
      <c r="C456" s="76" t="str">
        <f t="shared" si="45"/>
        <v>Nguyễn Quốc</v>
      </c>
      <c r="D456" s="76" t="str">
        <f t="shared" si="45"/>
        <v>Mẫn</v>
      </c>
      <c r="E456" s="76" t="str">
        <f t="shared" si="45"/>
        <v>24/04/1992</v>
      </c>
      <c r="F456" s="195" t="str">
        <f t="shared" si="45"/>
        <v>Đồng Nai</v>
      </c>
      <c r="G456" s="75"/>
      <c r="H456" s="75"/>
      <c r="I456" s="75"/>
      <c r="J456" s="75"/>
      <c r="K456" s="75"/>
      <c r="L456" s="75"/>
      <c r="M456" s="75"/>
      <c r="N456" s="103">
        <f t="shared" si="43"/>
        <v>0</v>
      </c>
      <c r="O456" s="98" t="str">
        <f t="shared" si="44"/>
        <v>Đang cập nhật các cột điểm còn thiếu</v>
      </c>
    </row>
    <row r="457" spans="1:15" ht="12.75" hidden="1">
      <c r="A457" s="2">
        <v>17</v>
      </c>
      <c r="B457" s="76" t="str">
        <f t="shared" si="45"/>
        <v>LT-1099-K14</v>
      </c>
      <c r="C457" s="76" t="str">
        <f t="shared" si="45"/>
        <v>Bùi Thị Ngọc</v>
      </c>
      <c r="D457" s="76" t="str">
        <f t="shared" si="45"/>
        <v>My</v>
      </c>
      <c r="E457" s="76" t="str">
        <f t="shared" si="45"/>
        <v>29/09/1983</v>
      </c>
      <c r="F457" s="195" t="str">
        <f t="shared" si="45"/>
        <v>Quảng Ngãi</v>
      </c>
      <c r="G457" s="75"/>
      <c r="H457" s="75"/>
      <c r="I457" s="75"/>
      <c r="J457" s="75"/>
      <c r="K457" s="75"/>
      <c r="L457" s="75"/>
      <c r="M457" s="75"/>
      <c r="N457" s="103">
        <f t="shared" si="43"/>
        <v>0</v>
      </c>
      <c r="O457" s="98" t="str">
        <f t="shared" si="44"/>
        <v>Đang cập nhật các cột điểm còn thiếu</v>
      </c>
    </row>
    <row r="458" spans="1:15" ht="12.75" hidden="1">
      <c r="A458" s="2">
        <v>18</v>
      </c>
      <c r="B458" s="76" t="str">
        <f t="shared" si="45"/>
        <v>LT-1100-K14</v>
      </c>
      <c r="C458" s="76" t="str">
        <f t="shared" si="45"/>
        <v>Trần Minh</v>
      </c>
      <c r="D458" s="76" t="str">
        <f t="shared" si="45"/>
        <v>Nghĩa</v>
      </c>
      <c r="E458" s="76" t="str">
        <f t="shared" si="45"/>
        <v>08/08/1988</v>
      </c>
      <c r="F458" s="195" t="str">
        <f t="shared" si="45"/>
        <v>Đồng Nai</v>
      </c>
      <c r="G458" s="75"/>
      <c r="H458" s="75"/>
      <c r="I458" s="75"/>
      <c r="J458" s="75"/>
      <c r="K458" s="75"/>
      <c r="L458" s="75"/>
      <c r="M458" s="75"/>
      <c r="N458" s="103">
        <f t="shared" si="43"/>
        <v>0</v>
      </c>
      <c r="O458" s="98" t="str">
        <f t="shared" si="44"/>
        <v>Đang cập nhật các cột điểm còn thiếu</v>
      </c>
    </row>
    <row r="459" spans="1:15" ht="12.75" hidden="1">
      <c r="A459" s="2">
        <v>19</v>
      </c>
      <c r="B459" s="76" t="str">
        <f t="shared" si="45"/>
        <v>LT-1101-K14</v>
      </c>
      <c r="C459" s="76" t="str">
        <f t="shared" si="45"/>
        <v>Lê Thị Bích </v>
      </c>
      <c r="D459" s="76" t="str">
        <f t="shared" si="45"/>
        <v>Nguyên</v>
      </c>
      <c r="E459" s="76" t="str">
        <f t="shared" si="45"/>
        <v>01/09/1988</v>
      </c>
      <c r="F459" s="195" t="str">
        <f t="shared" si="45"/>
        <v>Bình Định</v>
      </c>
      <c r="G459" s="75"/>
      <c r="H459" s="75"/>
      <c r="I459" s="75"/>
      <c r="J459" s="75"/>
      <c r="K459" s="75"/>
      <c r="L459" s="75"/>
      <c r="M459" s="75"/>
      <c r="N459" s="103">
        <f t="shared" si="43"/>
        <v>0</v>
      </c>
      <c r="O459" s="98" t="str">
        <f t="shared" si="44"/>
        <v>Đang cập nhật các cột điểm còn thiếu</v>
      </c>
    </row>
    <row r="460" spans="1:15" ht="12.75" hidden="1">
      <c r="A460" s="2">
        <v>20</v>
      </c>
      <c r="B460" s="76" t="str">
        <f t="shared" si="45"/>
        <v>LT-1102-K14</v>
      </c>
      <c r="C460" s="76" t="str">
        <f t="shared" si="45"/>
        <v>Nguyễn Thị Tú</v>
      </c>
      <c r="D460" s="76" t="str">
        <f t="shared" si="45"/>
        <v>Nguyên</v>
      </c>
      <c r="E460" s="76" t="str">
        <f t="shared" si="45"/>
        <v>11/11/1983</v>
      </c>
      <c r="F460" s="195" t="str">
        <f t="shared" si="45"/>
        <v>Đồng Nai</v>
      </c>
      <c r="G460" s="75"/>
      <c r="H460" s="75"/>
      <c r="I460" s="75"/>
      <c r="J460" s="75"/>
      <c r="K460" s="75"/>
      <c r="L460" s="75"/>
      <c r="M460" s="75"/>
      <c r="N460" s="103">
        <f t="shared" si="43"/>
        <v>0</v>
      </c>
      <c r="O460" s="98" t="str">
        <f t="shared" si="44"/>
        <v>Đang cập nhật các cột điểm còn thiếu</v>
      </c>
    </row>
    <row r="461" spans="1:15" ht="12.75" hidden="1">
      <c r="A461" s="2">
        <v>21</v>
      </c>
      <c r="B461" s="76" t="str">
        <f aca="true" t="shared" si="46" ref="B461:F470">B407</f>
        <v>LT-1103-K14</v>
      </c>
      <c r="C461" s="76" t="str">
        <f t="shared" si="46"/>
        <v>Nguyễn Thị Hoài</v>
      </c>
      <c r="D461" s="76" t="str">
        <f t="shared" si="46"/>
        <v>Nhơn</v>
      </c>
      <c r="E461" s="76" t="str">
        <f t="shared" si="46"/>
        <v>07/02/1983</v>
      </c>
      <c r="F461" s="195" t="str">
        <f t="shared" si="46"/>
        <v>Đồng Nai</v>
      </c>
      <c r="G461" s="75"/>
      <c r="H461" s="75"/>
      <c r="I461" s="75"/>
      <c r="J461" s="75"/>
      <c r="K461" s="75"/>
      <c r="L461" s="75"/>
      <c r="M461" s="75"/>
      <c r="N461" s="103">
        <f t="shared" si="43"/>
        <v>0</v>
      </c>
      <c r="O461" s="98" t="str">
        <f t="shared" si="44"/>
        <v>Đang cập nhật các cột điểm còn thiếu</v>
      </c>
    </row>
    <row r="462" spans="1:15" ht="12.75" hidden="1">
      <c r="A462" s="2">
        <v>22</v>
      </c>
      <c r="B462" s="76" t="str">
        <f t="shared" si="46"/>
        <v>LT-1104-K14</v>
      </c>
      <c r="C462" s="76" t="str">
        <f t="shared" si="46"/>
        <v>Trần Mậu</v>
      </c>
      <c r="D462" s="76" t="str">
        <f t="shared" si="46"/>
        <v>Phương</v>
      </c>
      <c r="E462" s="76" t="str">
        <f t="shared" si="46"/>
        <v>02/09/1981</v>
      </c>
      <c r="F462" s="195" t="str">
        <f t="shared" si="46"/>
        <v>Nghệ An</v>
      </c>
      <c r="G462" s="75"/>
      <c r="H462" s="75"/>
      <c r="I462" s="75"/>
      <c r="J462" s="75"/>
      <c r="K462" s="75"/>
      <c r="L462" s="75"/>
      <c r="M462" s="75"/>
      <c r="N462" s="103">
        <f t="shared" si="43"/>
        <v>0</v>
      </c>
      <c r="O462" s="98" t="str">
        <f t="shared" si="44"/>
        <v>Đang cập nhật các cột điểm còn thiếu</v>
      </c>
    </row>
    <row r="463" spans="1:15" ht="12.75" hidden="1">
      <c r="A463" s="2">
        <v>23</v>
      </c>
      <c r="B463" s="76" t="str">
        <f t="shared" si="46"/>
        <v>LT-1105-K14</v>
      </c>
      <c r="C463" s="76" t="str">
        <f t="shared" si="46"/>
        <v>Lê Thị</v>
      </c>
      <c r="D463" s="76" t="str">
        <f t="shared" si="46"/>
        <v>Phương</v>
      </c>
      <c r="E463" s="76" t="str">
        <f t="shared" si="46"/>
        <v>17/08/1986</v>
      </c>
      <c r="F463" s="195" t="str">
        <f t="shared" si="46"/>
        <v>Hà Tĩnh</v>
      </c>
      <c r="G463" s="75"/>
      <c r="H463" s="75"/>
      <c r="I463" s="75"/>
      <c r="J463" s="75"/>
      <c r="K463" s="75"/>
      <c r="L463" s="75"/>
      <c r="M463" s="75"/>
      <c r="N463" s="103">
        <f t="shared" si="43"/>
        <v>0</v>
      </c>
      <c r="O463" s="98" t="str">
        <f t="shared" si="44"/>
        <v>Đang cập nhật các cột điểm còn thiếu</v>
      </c>
    </row>
    <row r="464" spans="1:15" ht="12.75" hidden="1">
      <c r="A464" s="2">
        <v>24</v>
      </c>
      <c r="B464" s="76" t="str">
        <f t="shared" si="46"/>
        <v>LT-1106-K14</v>
      </c>
      <c r="C464" s="76" t="str">
        <f t="shared" si="46"/>
        <v>Hồ Trịnh Yến</v>
      </c>
      <c r="D464" s="76" t="str">
        <f t="shared" si="46"/>
        <v>Quy</v>
      </c>
      <c r="E464" s="76" t="str">
        <f t="shared" si="46"/>
        <v>26/06/1986</v>
      </c>
      <c r="F464" s="195" t="str">
        <f t="shared" si="46"/>
        <v>Quảng Ngãi</v>
      </c>
      <c r="G464" s="75"/>
      <c r="H464" s="75"/>
      <c r="I464" s="75"/>
      <c r="J464" s="75"/>
      <c r="K464" s="75"/>
      <c r="L464" s="75"/>
      <c r="M464" s="75"/>
      <c r="N464" s="103">
        <f t="shared" si="43"/>
        <v>0</v>
      </c>
      <c r="O464" s="98" t="str">
        <f t="shared" si="44"/>
        <v>Đang cập nhật các cột điểm còn thiếu</v>
      </c>
    </row>
    <row r="465" spans="1:15" ht="12.75" hidden="1">
      <c r="A465" s="2">
        <v>25</v>
      </c>
      <c r="B465" s="76" t="str">
        <f t="shared" si="46"/>
        <v>LT-1107-K14</v>
      </c>
      <c r="C465" s="76" t="str">
        <f t="shared" si="46"/>
        <v>Nguyễn Thị Bích</v>
      </c>
      <c r="D465" s="76" t="str">
        <f t="shared" si="46"/>
        <v>Quý</v>
      </c>
      <c r="E465" s="76" t="str">
        <f t="shared" si="46"/>
        <v>08/06/1981</v>
      </c>
      <c r="F465" s="195" t="str">
        <f t="shared" si="46"/>
        <v>Bắc Giang</v>
      </c>
      <c r="G465" s="75"/>
      <c r="H465" s="75"/>
      <c r="I465" s="75"/>
      <c r="J465" s="75"/>
      <c r="K465" s="75"/>
      <c r="L465" s="75"/>
      <c r="M465" s="75"/>
      <c r="N465" s="103">
        <f t="shared" si="43"/>
        <v>0</v>
      </c>
      <c r="O465" s="98" t="str">
        <f t="shared" si="44"/>
        <v>Đang cập nhật các cột điểm còn thiếu</v>
      </c>
    </row>
    <row r="466" spans="1:15" ht="12.75" hidden="1">
      <c r="A466" s="2">
        <v>26</v>
      </c>
      <c r="B466" s="76" t="str">
        <f t="shared" si="46"/>
        <v>LT-1108-K14</v>
      </c>
      <c r="C466" s="76" t="str">
        <f t="shared" si="46"/>
        <v>Lê Hạnh</v>
      </c>
      <c r="D466" s="76" t="str">
        <f t="shared" si="46"/>
        <v>Sinh</v>
      </c>
      <c r="E466" s="76" t="str">
        <f t="shared" si="46"/>
        <v>09/12/1984</v>
      </c>
      <c r="F466" s="195" t="str">
        <f t="shared" si="46"/>
        <v>Thanh Hoá</v>
      </c>
      <c r="G466" s="75"/>
      <c r="H466" s="75"/>
      <c r="I466" s="75"/>
      <c r="J466" s="75"/>
      <c r="K466" s="75"/>
      <c r="L466" s="75"/>
      <c r="M466" s="75"/>
      <c r="N466" s="103">
        <f t="shared" si="43"/>
        <v>0</v>
      </c>
      <c r="O466" s="98" t="str">
        <f t="shared" si="44"/>
        <v>Đang cập nhật các cột điểm còn thiếu</v>
      </c>
    </row>
    <row r="467" spans="1:15" ht="12.75" hidden="1">
      <c r="A467" s="2">
        <v>27</v>
      </c>
      <c r="B467" s="76" t="str">
        <f t="shared" si="46"/>
        <v>LT-1109-K14</v>
      </c>
      <c r="C467" s="76" t="str">
        <f t="shared" si="46"/>
        <v>Đỗ Văn</v>
      </c>
      <c r="D467" s="76" t="str">
        <f t="shared" si="46"/>
        <v>Tam</v>
      </c>
      <c r="E467" s="76" t="str">
        <f t="shared" si="46"/>
        <v>21/12/1986</v>
      </c>
      <c r="F467" s="195" t="str">
        <f t="shared" si="46"/>
        <v>Ninh Bình</v>
      </c>
      <c r="G467" s="75"/>
      <c r="H467" s="75"/>
      <c r="I467" s="75"/>
      <c r="J467" s="75"/>
      <c r="K467" s="75"/>
      <c r="L467" s="75"/>
      <c r="M467" s="75"/>
      <c r="N467" s="103">
        <f t="shared" si="43"/>
        <v>0</v>
      </c>
      <c r="O467" s="98" t="str">
        <f t="shared" si="44"/>
        <v>Đang cập nhật các cột điểm còn thiếu</v>
      </c>
    </row>
    <row r="468" spans="1:15" ht="12.75" hidden="1">
      <c r="A468" s="2">
        <v>28</v>
      </c>
      <c r="B468" s="76" t="str">
        <f t="shared" si="46"/>
        <v>LT-1110-K14</v>
      </c>
      <c r="C468" s="76" t="str">
        <f t="shared" si="46"/>
        <v>Huỳnh Thị</v>
      </c>
      <c r="D468" s="76" t="str">
        <f t="shared" si="46"/>
        <v>Thảo</v>
      </c>
      <c r="E468" s="76" t="str">
        <f t="shared" si="46"/>
        <v>15/12/1990</v>
      </c>
      <c r="F468" s="195" t="str">
        <f t="shared" si="46"/>
        <v>Phú Yên</v>
      </c>
      <c r="G468" s="75"/>
      <c r="H468" s="75"/>
      <c r="I468" s="75"/>
      <c r="J468" s="75"/>
      <c r="K468" s="75"/>
      <c r="L468" s="75"/>
      <c r="M468" s="75"/>
      <c r="N468" s="103">
        <f t="shared" si="43"/>
        <v>0</v>
      </c>
      <c r="O468" s="98" t="str">
        <f t="shared" si="44"/>
        <v>Đang cập nhật các cột điểm còn thiếu</v>
      </c>
    </row>
    <row r="469" spans="1:15" ht="12.75" hidden="1">
      <c r="A469" s="2">
        <v>29</v>
      </c>
      <c r="B469" s="76" t="str">
        <f t="shared" si="46"/>
        <v>LT-1111-K14</v>
      </c>
      <c r="C469" s="76" t="str">
        <f t="shared" si="46"/>
        <v>Vũ Thị</v>
      </c>
      <c r="D469" s="76" t="str">
        <f t="shared" si="46"/>
        <v>Thúy</v>
      </c>
      <c r="E469" s="76" t="str">
        <f t="shared" si="46"/>
        <v>10/05/1983</v>
      </c>
      <c r="F469" s="195" t="str">
        <f t="shared" si="46"/>
        <v>Nghệ An</v>
      </c>
      <c r="G469" s="75"/>
      <c r="H469" s="75"/>
      <c r="I469" s="75"/>
      <c r="J469" s="75"/>
      <c r="K469" s="75"/>
      <c r="L469" s="75"/>
      <c r="M469" s="75"/>
      <c r="N469" s="103">
        <f t="shared" si="43"/>
        <v>0</v>
      </c>
      <c r="O469" s="98" t="str">
        <f t="shared" si="44"/>
        <v>Đang cập nhật các cột điểm còn thiếu</v>
      </c>
    </row>
    <row r="470" spans="1:15" ht="12.75" hidden="1">
      <c r="A470" s="2">
        <v>30</v>
      </c>
      <c r="B470" s="76" t="str">
        <f t="shared" si="46"/>
        <v>LT-1112-K14</v>
      </c>
      <c r="C470" s="76" t="str">
        <f t="shared" si="46"/>
        <v>Cù Thị</v>
      </c>
      <c r="D470" s="76" t="str">
        <f t="shared" si="46"/>
        <v>Thủy</v>
      </c>
      <c r="E470" s="76" t="str">
        <f t="shared" si="46"/>
        <v>01/02/1988</v>
      </c>
      <c r="F470" s="195" t="str">
        <f t="shared" si="46"/>
        <v>Thanh Hoá</v>
      </c>
      <c r="G470" s="75"/>
      <c r="H470" s="75"/>
      <c r="I470" s="75"/>
      <c r="J470" s="75"/>
      <c r="K470" s="75"/>
      <c r="L470" s="75"/>
      <c r="M470" s="75"/>
      <c r="N470" s="103">
        <f t="shared" si="43"/>
        <v>0</v>
      </c>
      <c r="O470" s="98" t="str">
        <f t="shared" si="44"/>
        <v>Đang cập nhật các cột điểm còn thiếu</v>
      </c>
    </row>
    <row r="471" spans="1:15" ht="12.75" hidden="1">
      <c r="A471" s="2">
        <v>31</v>
      </c>
      <c r="B471" s="76" t="str">
        <f aca="true" t="shared" si="47" ref="B471:F480">B417</f>
        <v>LT-1113-K14</v>
      </c>
      <c r="C471" s="76" t="str">
        <f t="shared" si="47"/>
        <v>Hà Phạm Kiều</v>
      </c>
      <c r="D471" s="76" t="str">
        <f t="shared" si="47"/>
        <v>Trang</v>
      </c>
      <c r="E471" s="76" t="str">
        <f t="shared" si="47"/>
        <v>16/09/1987</v>
      </c>
      <c r="F471" s="195" t="str">
        <f t="shared" si="47"/>
        <v>Bình Định</v>
      </c>
      <c r="G471" s="75"/>
      <c r="H471" s="75"/>
      <c r="I471" s="75"/>
      <c r="J471" s="75"/>
      <c r="K471" s="75"/>
      <c r="L471" s="75"/>
      <c r="M471" s="75"/>
      <c r="N471" s="103">
        <f t="shared" si="43"/>
        <v>0</v>
      </c>
      <c r="O471" s="98" t="str">
        <f t="shared" si="44"/>
        <v>Đang cập nhật các cột điểm còn thiếu</v>
      </c>
    </row>
    <row r="472" spans="1:15" ht="12.75" hidden="1">
      <c r="A472" s="2">
        <v>32</v>
      </c>
      <c r="B472" s="76" t="str">
        <f t="shared" si="47"/>
        <v>LT-1114-K14</v>
      </c>
      <c r="C472" s="76" t="str">
        <f t="shared" si="47"/>
        <v>Phạm Nguyễn Đình</v>
      </c>
      <c r="D472" s="76" t="str">
        <f t="shared" si="47"/>
        <v>Triều</v>
      </c>
      <c r="E472" s="76" t="str">
        <f t="shared" si="47"/>
        <v>20/11/1987</v>
      </c>
      <c r="F472" s="195" t="str">
        <f t="shared" si="47"/>
        <v>Quảng Ngãi</v>
      </c>
      <c r="G472" s="75"/>
      <c r="H472" s="75"/>
      <c r="I472" s="75"/>
      <c r="J472" s="75"/>
      <c r="K472" s="75"/>
      <c r="L472" s="75"/>
      <c r="M472" s="75"/>
      <c r="N472" s="103">
        <f t="shared" si="43"/>
        <v>0</v>
      </c>
      <c r="O472" s="98" t="str">
        <f t="shared" si="44"/>
        <v>Đang cập nhật các cột điểm còn thiếu</v>
      </c>
    </row>
    <row r="473" spans="1:15" ht="12.75" hidden="1">
      <c r="A473" s="2">
        <v>33</v>
      </c>
      <c r="B473" s="76" t="str">
        <f t="shared" si="47"/>
        <v>LT-1115-K14</v>
      </c>
      <c r="C473" s="76" t="str">
        <f t="shared" si="47"/>
        <v>Phan Thị</v>
      </c>
      <c r="D473" s="76" t="str">
        <f t="shared" si="47"/>
        <v>Tùng</v>
      </c>
      <c r="E473" s="76" t="str">
        <f t="shared" si="47"/>
        <v>10/08/1978</v>
      </c>
      <c r="F473" s="195" t="str">
        <f t="shared" si="47"/>
        <v>Nghệ An</v>
      </c>
      <c r="G473" s="75"/>
      <c r="H473" s="75"/>
      <c r="I473" s="75"/>
      <c r="J473" s="75"/>
      <c r="K473" s="75"/>
      <c r="L473" s="75"/>
      <c r="M473" s="75"/>
      <c r="N473" s="103">
        <f t="shared" si="43"/>
        <v>0</v>
      </c>
      <c r="O473" s="98" t="str">
        <f t="shared" si="44"/>
        <v>Đang cập nhật các cột điểm còn thiếu</v>
      </c>
    </row>
    <row r="474" spans="1:15" ht="12.75" hidden="1">
      <c r="A474" s="2">
        <v>34</v>
      </c>
      <c r="B474" s="76" t="str">
        <f t="shared" si="47"/>
        <v>LT-1116-K14</v>
      </c>
      <c r="C474" s="76" t="str">
        <f t="shared" si="47"/>
        <v>Nguyễn Văn</v>
      </c>
      <c r="D474" s="76" t="str">
        <f t="shared" si="47"/>
        <v>Tưởng</v>
      </c>
      <c r="E474" s="76" t="str">
        <f t="shared" si="47"/>
        <v>28/02/1987</v>
      </c>
      <c r="F474" s="195" t="str">
        <f t="shared" si="47"/>
        <v>Bình Định</v>
      </c>
      <c r="G474" s="75"/>
      <c r="H474" s="75"/>
      <c r="I474" s="75"/>
      <c r="J474" s="75"/>
      <c r="K474" s="75"/>
      <c r="L474" s="75"/>
      <c r="M474" s="75"/>
      <c r="N474" s="103">
        <f t="shared" si="43"/>
        <v>0</v>
      </c>
      <c r="O474" s="98" t="str">
        <f t="shared" si="44"/>
        <v>Đang cập nhật các cột điểm còn thiếu</v>
      </c>
    </row>
    <row r="475" spans="1:15" ht="12.75" hidden="1">
      <c r="A475" s="2">
        <v>35</v>
      </c>
      <c r="B475" s="76" t="str">
        <f t="shared" si="47"/>
        <v>LT-1117-K14</v>
      </c>
      <c r="C475" s="76" t="str">
        <f t="shared" si="47"/>
        <v>Trần Thi Hải</v>
      </c>
      <c r="D475" s="76" t="str">
        <f t="shared" si="47"/>
        <v>Vân</v>
      </c>
      <c r="E475" s="76" t="str">
        <f t="shared" si="47"/>
        <v>15/07/1983</v>
      </c>
      <c r="F475" s="195" t="str">
        <f t="shared" si="47"/>
        <v>Thái Bình</v>
      </c>
      <c r="G475" s="75"/>
      <c r="H475" s="75"/>
      <c r="I475" s="75"/>
      <c r="J475" s="75"/>
      <c r="K475" s="75"/>
      <c r="L475" s="75"/>
      <c r="M475" s="75"/>
      <c r="N475" s="103">
        <f t="shared" si="43"/>
        <v>0</v>
      </c>
      <c r="O475" s="98" t="str">
        <f t="shared" si="44"/>
        <v>Đang cập nhật các cột điểm còn thiếu</v>
      </c>
    </row>
    <row r="476" spans="1:15" ht="12.75" hidden="1">
      <c r="A476" s="2">
        <v>36</v>
      </c>
      <c r="B476" s="76" t="str">
        <f t="shared" si="47"/>
        <v>LT-1118-K14</v>
      </c>
      <c r="C476" s="76" t="str">
        <f t="shared" si="47"/>
        <v>Trần Biên</v>
      </c>
      <c r="D476" s="76" t="str">
        <f t="shared" si="47"/>
        <v>Cương</v>
      </c>
      <c r="E476" s="76">
        <f t="shared" si="47"/>
        <v>30470</v>
      </c>
      <c r="F476" s="195" t="str">
        <f t="shared" si="47"/>
        <v>Hà Giang</v>
      </c>
      <c r="G476" s="75"/>
      <c r="H476" s="75"/>
      <c r="I476" s="75"/>
      <c r="J476" s="75"/>
      <c r="K476" s="75"/>
      <c r="L476" s="75"/>
      <c r="M476" s="75"/>
      <c r="N476" s="103">
        <f t="shared" si="43"/>
        <v>0</v>
      </c>
      <c r="O476" s="98" t="str">
        <f t="shared" si="44"/>
        <v>Đang cập nhật các cột điểm còn thiếu</v>
      </c>
    </row>
    <row r="477" spans="1:15" ht="12.75" hidden="1">
      <c r="A477" s="2">
        <v>37</v>
      </c>
      <c r="B477" s="76" t="str">
        <f t="shared" si="47"/>
        <v>LT-1119-K14</v>
      </c>
      <c r="C477" s="76" t="str">
        <f t="shared" si="47"/>
        <v>Huỳnh Thị Tiền</v>
      </c>
      <c r="D477" s="76" t="str">
        <f t="shared" si="47"/>
        <v>Dung</v>
      </c>
      <c r="E477" s="76">
        <f t="shared" si="47"/>
        <v>32801</v>
      </c>
      <c r="F477" s="195" t="str">
        <f t="shared" si="47"/>
        <v>BRVT</v>
      </c>
      <c r="G477" s="75"/>
      <c r="H477" s="75"/>
      <c r="I477" s="75"/>
      <c r="J477" s="75"/>
      <c r="K477" s="75"/>
      <c r="L477" s="75"/>
      <c r="M477" s="75"/>
      <c r="N477" s="103">
        <f t="shared" si="43"/>
        <v>0</v>
      </c>
      <c r="O477" s="98" t="str">
        <f t="shared" si="44"/>
        <v>Đang cập nhật các cột điểm còn thiếu</v>
      </c>
    </row>
    <row r="478" spans="1:15" ht="12.75" hidden="1">
      <c r="A478" s="2">
        <v>38</v>
      </c>
      <c r="B478" s="76" t="str">
        <f t="shared" si="47"/>
        <v>LT-1120-K14</v>
      </c>
      <c r="C478" s="76" t="str">
        <f t="shared" si="47"/>
        <v>Trần Thị Thanh</v>
      </c>
      <c r="D478" s="76" t="str">
        <f t="shared" si="47"/>
        <v>Nga</v>
      </c>
      <c r="E478" s="76">
        <f t="shared" si="47"/>
        <v>33441</v>
      </c>
      <c r="F478" s="195" t="str">
        <f t="shared" si="47"/>
        <v>Hòa Thành</v>
      </c>
      <c r="G478" s="75"/>
      <c r="H478" s="75"/>
      <c r="I478" s="75"/>
      <c r="J478" s="75"/>
      <c r="K478" s="75"/>
      <c r="L478" s="75"/>
      <c r="M478" s="75"/>
      <c r="N478" s="103">
        <f t="shared" si="43"/>
        <v>0</v>
      </c>
      <c r="O478" s="98" t="str">
        <f t="shared" si="44"/>
        <v>Đang cập nhật các cột điểm còn thiếu</v>
      </c>
    </row>
    <row r="479" spans="1:15" ht="12.75" hidden="1">
      <c r="A479" s="2">
        <v>39</v>
      </c>
      <c r="B479" s="76" t="str">
        <f t="shared" si="47"/>
        <v>LT-1121-K14</v>
      </c>
      <c r="C479" s="76" t="str">
        <f t="shared" si="47"/>
        <v>Võ Thị Thu</v>
      </c>
      <c r="D479" s="76" t="str">
        <f t="shared" si="47"/>
        <v>Ngà</v>
      </c>
      <c r="E479" s="76">
        <f t="shared" si="47"/>
        <v>32038</v>
      </c>
      <c r="F479" s="195" t="str">
        <f t="shared" si="47"/>
        <v>Lâm Đồng</v>
      </c>
      <c r="G479" s="75"/>
      <c r="H479" s="75"/>
      <c r="I479" s="75"/>
      <c r="J479" s="75"/>
      <c r="K479" s="75"/>
      <c r="L479" s="75"/>
      <c r="M479" s="75"/>
      <c r="N479" s="103">
        <f t="shared" si="43"/>
        <v>0</v>
      </c>
      <c r="O479" s="98" t="str">
        <f t="shared" si="44"/>
        <v>Đang cập nhật các cột điểm còn thiếu</v>
      </c>
    </row>
    <row r="480" spans="1:15" ht="12.75" hidden="1">
      <c r="A480" s="2">
        <v>40</v>
      </c>
      <c r="B480" s="76" t="str">
        <f t="shared" si="47"/>
        <v>LT-1123-K14</v>
      </c>
      <c r="C480" s="76" t="str">
        <f t="shared" si="47"/>
        <v>Pham Thị Ngọc</v>
      </c>
      <c r="D480" s="76" t="str">
        <f t="shared" si="47"/>
        <v>Thúy</v>
      </c>
      <c r="E480" s="76" t="str">
        <f t="shared" si="47"/>
        <v>17/03/1995</v>
      </c>
      <c r="F480" s="195" t="str">
        <f t="shared" si="47"/>
        <v>BRVT</v>
      </c>
      <c r="G480" s="75"/>
      <c r="H480" s="75"/>
      <c r="I480" s="75"/>
      <c r="J480" s="75"/>
      <c r="K480" s="75"/>
      <c r="L480" s="75"/>
      <c r="M480" s="75"/>
      <c r="N480" s="103">
        <f t="shared" si="43"/>
        <v>0</v>
      </c>
      <c r="O480" s="98" t="str">
        <f t="shared" si="44"/>
        <v>Đang cập nhật các cột điểm còn thiếu</v>
      </c>
    </row>
    <row r="481" spans="1:15" ht="12.75" hidden="1">
      <c r="A481" s="2">
        <v>41</v>
      </c>
      <c r="B481" s="76" t="str">
        <f aca="true" t="shared" si="48" ref="B481:F486">B427</f>
        <v>LT-1122-K14</v>
      </c>
      <c r="C481" s="76" t="str">
        <f t="shared" si="48"/>
        <v>Trần Anh</v>
      </c>
      <c r="D481" s="76" t="str">
        <f t="shared" si="48"/>
        <v>Việt</v>
      </c>
      <c r="E481" s="76">
        <f t="shared" si="48"/>
        <v>29967</v>
      </c>
      <c r="F481" s="195" t="str">
        <f t="shared" si="48"/>
        <v>Nghệ Tĩnh</v>
      </c>
      <c r="G481" s="75"/>
      <c r="H481" s="75"/>
      <c r="I481" s="75"/>
      <c r="J481" s="75"/>
      <c r="K481" s="75"/>
      <c r="L481" s="75"/>
      <c r="M481" s="75"/>
      <c r="N481" s="103">
        <f t="shared" si="43"/>
        <v>0</v>
      </c>
      <c r="O481" s="98" t="str">
        <f t="shared" si="44"/>
        <v>Đang cập nhật các cột điểm còn thiếu</v>
      </c>
    </row>
    <row r="482" spans="1:15" ht="12.75" hidden="1">
      <c r="A482" s="2">
        <v>42</v>
      </c>
      <c r="B482" s="76" t="str">
        <f t="shared" si="48"/>
        <v>LT-1124-K14</v>
      </c>
      <c r="C482" s="76" t="str">
        <f t="shared" si="48"/>
        <v>Đặng Thị</v>
      </c>
      <c r="D482" s="76" t="str">
        <f t="shared" si="48"/>
        <v>Thuận</v>
      </c>
      <c r="E482" s="76" t="str">
        <f t="shared" si="48"/>
        <v>07/09/1991</v>
      </c>
      <c r="F482" s="195" t="str">
        <f t="shared" si="48"/>
        <v>BRVT</v>
      </c>
      <c r="G482" s="75"/>
      <c r="H482" s="75"/>
      <c r="I482" s="75"/>
      <c r="J482" s="75"/>
      <c r="K482" s="75"/>
      <c r="L482" s="75"/>
      <c r="M482" s="75"/>
      <c r="N482" s="103">
        <f t="shared" si="43"/>
        <v>0</v>
      </c>
      <c r="O482" s="98" t="str">
        <f t="shared" si="44"/>
        <v>Đang cập nhật các cột điểm còn thiếu</v>
      </c>
    </row>
    <row r="483" spans="1:15" ht="12.75" hidden="1">
      <c r="A483" s="2">
        <v>43</v>
      </c>
      <c r="B483" s="76" t="str">
        <f t="shared" si="48"/>
        <v>LT-1125-K14</v>
      </c>
      <c r="C483" s="76" t="str">
        <f t="shared" si="48"/>
        <v>Nguyễn Lê Mỹ</v>
      </c>
      <c r="D483" s="76" t="str">
        <f t="shared" si="48"/>
        <v>Duy</v>
      </c>
      <c r="E483" s="76" t="str">
        <f t="shared" si="48"/>
        <v>04/12/1978</v>
      </c>
      <c r="F483" s="195" t="str">
        <f t="shared" si="48"/>
        <v>Bến Tre</v>
      </c>
      <c r="G483" s="75"/>
      <c r="H483" s="75"/>
      <c r="I483" s="75"/>
      <c r="J483" s="75"/>
      <c r="K483" s="75"/>
      <c r="L483" s="75"/>
      <c r="M483" s="75"/>
      <c r="N483" s="103">
        <f t="shared" si="43"/>
        <v>0</v>
      </c>
      <c r="O483" s="98" t="str">
        <f t="shared" si="44"/>
        <v>Đang cập nhật các cột điểm còn thiếu</v>
      </c>
    </row>
    <row r="484" spans="1:15" ht="12.75" hidden="1">
      <c r="A484" s="2">
        <v>44</v>
      </c>
      <c r="B484" s="76" t="str">
        <f t="shared" si="48"/>
        <v>LT-1126-K14</v>
      </c>
      <c r="C484" s="76" t="str">
        <f t="shared" si="48"/>
        <v>Đỗ Thị Thùy</v>
      </c>
      <c r="D484" s="76" t="str">
        <f t="shared" si="48"/>
        <v>Duyên</v>
      </c>
      <c r="E484" s="76" t="str">
        <f t="shared" si="48"/>
        <v>10/05/1992</v>
      </c>
      <c r="F484" s="195" t="str">
        <f t="shared" si="48"/>
        <v>BR-VT</v>
      </c>
      <c r="G484" s="75"/>
      <c r="H484" s="75"/>
      <c r="I484" s="75"/>
      <c r="J484" s="75"/>
      <c r="K484" s="75"/>
      <c r="L484" s="75"/>
      <c r="M484" s="75"/>
      <c r="N484" s="103">
        <f t="shared" si="43"/>
        <v>0</v>
      </c>
      <c r="O484" s="98" t="str">
        <f t="shared" si="44"/>
        <v>Đang cập nhật các cột điểm còn thiếu</v>
      </c>
    </row>
    <row r="485" spans="1:15" ht="12.75" hidden="1">
      <c r="A485" s="2">
        <v>45</v>
      </c>
      <c r="B485" s="76" t="str">
        <f t="shared" si="48"/>
        <v>LT-1127-K14</v>
      </c>
      <c r="C485" s="76" t="str">
        <f t="shared" si="48"/>
        <v>Nguyễn Thị</v>
      </c>
      <c r="D485" s="76" t="str">
        <f t="shared" si="48"/>
        <v>Miền</v>
      </c>
      <c r="E485" s="76" t="str">
        <f t="shared" si="48"/>
        <v>21/09/1986</v>
      </c>
      <c r="F485" s="195" t="str">
        <f t="shared" si="48"/>
        <v>Thái Bình</v>
      </c>
      <c r="G485" s="75"/>
      <c r="H485" s="75"/>
      <c r="I485" s="75"/>
      <c r="J485" s="75"/>
      <c r="K485" s="75"/>
      <c r="L485" s="75"/>
      <c r="M485" s="75"/>
      <c r="N485" s="103">
        <f t="shared" si="43"/>
        <v>0</v>
      </c>
      <c r="O485" s="98" t="str">
        <f t="shared" si="44"/>
        <v>Đang cập nhật các cột điểm còn thiếu</v>
      </c>
    </row>
    <row r="486" spans="1:15" ht="12.75" hidden="1">
      <c r="A486" s="2">
        <v>46</v>
      </c>
      <c r="B486" s="76" t="str">
        <f t="shared" si="48"/>
        <v>LT-1128-K14</v>
      </c>
      <c r="C486" s="76" t="str">
        <f t="shared" si="48"/>
        <v>Đỗ Thị</v>
      </c>
      <c r="D486" s="76" t="str">
        <f t="shared" si="48"/>
        <v>Nga</v>
      </c>
      <c r="E486" s="76" t="str">
        <f t="shared" si="48"/>
        <v>08/06/1995</v>
      </c>
      <c r="F486" s="195" t="str">
        <f t="shared" si="48"/>
        <v>Bình Thuận</v>
      </c>
      <c r="G486" s="75"/>
      <c r="H486" s="75"/>
      <c r="I486" s="75"/>
      <c r="J486" s="75"/>
      <c r="K486" s="75"/>
      <c r="L486" s="75"/>
      <c r="M486" s="75"/>
      <c r="N486" s="103">
        <f t="shared" si="43"/>
        <v>0</v>
      </c>
      <c r="O486" s="98" t="str">
        <f t="shared" si="44"/>
        <v>Đang cập nhật các cột điểm còn thiếu</v>
      </c>
    </row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</sheetData>
  <sheetProtection password="CF75" sheet="1"/>
  <protectedRanges>
    <protectedRange sqref="F12:F17" name="Range1"/>
  </protectedRanges>
  <mergeCells count="87">
    <mergeCell ref="G438:G439"/>
    <mergeCell ref="H438:I438"/>
    <mergeCell ref="J438:K438"/>
    <mergeCell ref="L438:M438"/>
    <mergeCell ref="N438:N440"/>
    <mergeCell ref="O438:O440"/>
    <mergeCell ref="H384:I384"/>
    <mergeCell ref="J384:K384"/>
    <mergeCell ref="L384:M384"/>
    <mergeCell ref="N384:N386"/>
    <mergeCell ref="O384:O386"/>
    <mergeCell ref="A438:A440"/>
    <mergeCell ref="B438:B440"/>
    <mergeCell ref="C438:D440"/>
    <mergeCell ref="E438:E440"/>
    <mergeCell ref="F438:F440"/>
    <mergeCell ref="A384:A386"/>
    <mergeCell ref="B384:B386"/>
    <mergeCell ref="C384:D386"/>
    <mergeCell ref="E384:E386"/>
    <mergeCell ref="F384:F386"/>
    <mergeCell ref="G384:G385"/>
    <mergeCell ref="G331:G332"/>
    <mergeCell ref="H331:I331"/>
    <mergeCell ref="J331:K331"/>
    <mergeCell ref="L331:M331"/>
    <mergeCell ref="N331:N333"/>
    <mergeCell ref="O331:O333"/>
    <mergeCell ref="H277:I277"/>
    <mergeCell ref="J277:K277"/>
    <mergeCell ref="L277:M277"/>
    <mergeCell ref="N277:N279"/>
    <mergeCell ref="O277:O279"/>
    <mergeCell ref="A331:A333"/>
    <mergeCell ref="B331:B333"/>
    <mergeCell ref="C331:D333"/>
    <mergeCell ref="E331:E333"/>
    <mergeCell ref="F331:F333"/>
    <mergeCell ref="A277:A279"/>
    <mergeCell ref="B277:B279"/>
    <mergeCell ref="C277:D279"/>
    <mergeCell ref="E277:E279"/>
    <mergeCell ref="F277:F279"/>
    <mergeCell ref="G277:G278"/>
    <mergeCell ref="O67:O69"/>
    <mergeCell ref="A120:A122"/>
    <mergeCell ref="A67:A69"/>
    <mergeCell ref="B67:B69"/>
    <mergeCell ref="C67:D69"/>
    <mergeCell ref="E67:E69"/>
    <mergeCell ref="F67:F69"/>
    <mergeCell ref="G67:G68"/>
    <mergeCell ref="N67:N69"/>
    <mergeCell ref="H69:I69"/>
    <mergeCell ref="J69:K69"/>
    <mergeCell ref="L69:M69"/>
    <mergeCell ref="A225:A227"/>
    <mergeCell ref="A172:A174"/>
    <mergeCell ref="A5:M5"/>
    <mergeCell ref="A1:D1"/>
    <mergeCell ref="A2:D2"/>
    <mergeCell ref="G2:M2"/>
    <mergeCell ref="H67:I67"/>
    <mergeCell ref="J67:K67"/>
    <mergeCell ref="L67:M67"/>
    <mergeCell ref="D9:E9"/>
    <mergeCell ref="H9:M9"/>
    <mergeCell ref="D10:E10"/>
    <mergeCell ref="H16:K16"/>
    <mergeCell ref="D24:E24"/>
    <mergeCell ref="D26:E26"/>
    <mergeCell ref="D11:E11"/>
    <mergeCell ref="H11:K11"/>
    <mergeCell ref="B59:B61"/>
    <mergeCell ref="C59:D61"/>
    <mergeCell ref="E59:E61"/>
    <mergeCell ref="F59:F61"/>
    <mergeCell ref="G59:G60"/>
    <mergeCell ref="L11:M11"/>
    <mergeCell ref="D30:K30"/>
    <mergeCell ref="O59:O61"/>
    <mergeCell ref="H59:I59"/>
    <mergeCell ref="J59:K59"/>
    <mergeCell ref="L59:M59"/>
    <mergeCell ref="N59:N61"/>
    <mergeCell ref="D27:E27"/>
    <mergeCell ref="D28:E28"/>
  </mergeCells>
  <conditionalFormatting sqref="F32:F38 M70:N70 M175:N175 M78:M89 M91:M115 M196:M220 M176:M194 M71:M76 N71:N115 N123:N168 N176:N220 H280:M325">
    <cfRule type="cellIs" priority="280" dxfId="8" operator="lessThan" stopIfTrue="1">
      <formula>4</formula>
    </cfRule>
  </conditionalFormatting>
  <conditionalFormatting sqref="G280:L325">
    <cfRule type="cellIs" priority="162" dxfId="0" operator="lessThan">
      <formula>5</formula>
    </cfRule>
  </conditionalFormatting>
  <conditionalFormatting sqref="M228:M273">
    <cfRule type="cellIs" priority="148" dxfId="8" operator="lessThan" stopIfTrue="1">
      <formula>5</formula>
    </cfRule>
  </conditionalFormatting>
  <conditionalFormatting sqref="U70:U115">
    <cfRule type="cellIs" priority="146" dxfId="8" operator="lessThan" stopIfTrue="1">
      <formula>5</formula>
    </cfRule>
  </conditionalFormatting>
  <conditionalFormatting sqref="V70:V115">
    <cfRule type="cellIs" priority="147" dxfId="8" operator="lessThan" stopIfTrue="1">
      <formula>5</formula>
    </cfRule>
  </conditionalFormatting>
  <conditionalFormatting sqref="Q70:T111">
    <cfRule type="cellIs" priority="145" dxfId="0" operator="lessThan">
      <formula>5</formula>
    </cfRule>
  </conditionalFormatting>
  <conditionalFormatting sqref="Q112:T115">
    <cfRule type="cellIs" priority="144" dxfId="0" operator="lessThan">
      <formula>5</formula>
    </cfRule>
  </conditionalFormatting>
  <conditionalFormatting sqref="U123:U168">
    <cfRule type="cellIs" priority="130" dxfId="8" operator="lessThan" stopIfTrue="1">
      <formula>5</formula>
    </cfRule>
  </conditionalFormatting>
  <conditionalFormatting sqref="V123:V168">
    <cfRule type="cellIs" priority="131" dxfId="8" operator="lessThan" stopIfTrue="1">
      <formula>5</formula>
    </cfRule>
  </conditionalFormatting>
  <conditionalFormatting sqref="Q123:T150 Q152:T164">
    <cfRule type="cellIs" priority="129" dxfId="0" operator="lessThan">
      <formula>5</formula>
    </cfRule>
  </conditionalFormatting>
  <conditionalFormatting sqref="Q165:T168">
    <cfRule type="cellIs" priority="128" dxfId="0" operator="lessThan">
      <formula>5</formula>
    </cfRule>
  </conditionalFormatting>
  <conditionalFormatting sqref="U175:U220">
    <cfRule type="cellIs" priority="114" dxfId="8" operator="lessThan" stopIfTrue="1">
      <formula>5</formula>
    </cfRule>
  </conditionalFormatting>
  <conditionalFormatting sqref="V175:V220">
    <cfRule type="cellIs" priority="115" dxfId="8" operator="lessThan" stopIfTrue="1">
      <formula>5</formula>
    </cfRule>
  </conditionalFormatting>
  <conditionalFormatting sqref="Q175:T216">
    <cfRule type="cellIs" priority="113" dxfId="0" operator="lessThan">
      <formula>5</formula>
    </cfRule>
  </conditionalFormatting>
  <conditionalFormatting sqref="Q217:T220">
    <cfRule type="cellIs" priority="112" dxfId="0" operator="lessThan">
      <formula>5</formula>
    </cfRule>
  </conditionalFormatting>
  <conditionalFormatting sqref="Q228:V273">
    <cfRule type="cellIs" priority="99" dxfId="8" operator="lessThan" stopIfTrue="1">
      <formula>5</formula>
    </cfRule>
  </conditionalFormatting>
  <conditionalFormatting sqref="M123:M129 M131:M168">
    <cfRule type="cellIs" priority="90" dxfId="8" operator="lessThan" stopIfTrue="1">
      <formula>5</formula>
    </cfRule>
  </conditionalFormatting>
  <conditionalFormatting sqref="M77">
    <cfRule type="cellIs" priority="49" dxfId="8" operator="lessThan" stopIfTrue="1">
      <formula>5</formula>
    </cfRule>
  </conditionalFormatting>
  <conditionalFormatting sqref="M90">
    <cfRule type="cellIs" priority="47" dxfId="8" operator="lessThan" stopIfTrue="1">
      <formula>5</formula>
    </cfRule>
  </conditionalFormatting>
  <conditionalFormatting sqref="M130">
    <cfRule type="cellIs" priority="45" dxfId="8" operator="lessThan" stopIfTrue="1">
      <formula>5</formula>
    </cfRule>
  </conditionalFormatting>
  <conditionalFormatting sqref="M195">
    <cfRule type="cellIs" priority="41" dxfId="8" operator="lessThan" stopIfTrue="1">
      <formula>5</formula>
    </cfRule>
  </conditionalFormatting>
  <conditionalFormatting sqref="N228:N273">
    <cfRule type="cellIs" priority="35" dxfId="8" operator="lessThan" stopIfTrue="1">
      <formula>5</formula>
    </cfRule>
  </conditionalFormatting>
  <conditionalFormatting sqref="G123:K164">
    <cfRule type="cellIs" priority="32" dxfId="0" operator="lessThan">
      <formula>5</formula>
    </cfRule>
  </conditionalFormatting>
  <conditionalFormatting sqref="G165:K168">
    <cfRule type="cellIs" priority="31" dxfId="0" operator="lessThan">
      <formula>5</formula>
    </cfRule>
  </conditionalFormatting>
  <conditionalFormatting sqref="G175:K216">
    <cfRule type="cellIs" priority="16" dxfId="0" operator="lessThan">
      <formula>5</formula>
    </cfRule>
  </conditionalFormatting>
  <conditionalFormatting sqref="G217:K220">
    <cfRule type="cellIs" priority="15" dxfId="0" operator="lessThan">
      <formula>5</formula>
    </cfRule>
  </conditionalFormatting>
  <conditionalFormatting sqref="G228:L239 G250:L269 L240:L248 G240:K249">
    <cfRule type="cellIs" priority="14" dxfId="0" operator="lessThan">
      <formula>5</formula>
    </cfRule>
  </conditionalFormatting>
  <conditionalFormatting sqref="G270:L273">
    <cfRule type="cellIs" priority="13" dxfId="0" operator="lessThan">
      <formula>5</formula>
    </cfRule>
  </conditionalFormatting>
  <conditionalFormatting sqref="N280:N325">
    <cfRule type="cellIs" priority="12" dxfId="8" operator="lessThan" stopIfTrue="1">
      <formula>5</formula>
    </cfRule>
  </conditionalFormatting>
  <conditionalFormatting sqref="N334:N379">
    <cfRule type="cellIs" priority="11" dxfId="8" operator="lessThan" stopIfTrue="1">
      <formula>5</formula>
    </cfRule>
  </conditionalFormatting>
  <conditionalFormatting sqref="N387:N432">
    <cfRule type="cellIs" priority="10" dxfId="8" operator="lessThan" stopIfTrue="1">
      <formula>5</formula>
    </cfRule>
  </conditionalFormatting>
  <conditionalFormatting sqref="N441:N486">
    <cfRule type="cellIs" priority="9" dxfId="8" operator="lessThan" stopIfTrue="1">
      <formula>5</formula>
    </cfRule>
  </conditionalFormatting>
  <conditionalFormatting sqref="G70:L81 G92:L111 L82:L90 G82:K91">
    <cfRule type="cellIs" priority="8" dxfId="0" operator="lessThan">
      <formula>5</formula>
    </cfRule>
  </conditionalFormatting>
  <conditionalFormatting sqref="G112:L115">
    <cfRule type="cellIs" priority="7" dxfId="0" operator="lessThan">
      <formula>5</formula>
    </cfRule>
  </conditionalFormatting>
  <conditionalFormatting sqref="L145:L164 L123:L143">
    <cfRule type="cellIs" priority="4" dxfId="0" operator="lessThan">
      <formula>5</formula>
    </cfRule>
  </conditionalFormatting>
  <conditionalFormatting sqref="L165:L168">
    <cfRule type="cellIs" priority="3" dxfId="0" operator="lessThan">
      <formula>5</formula>
    </cfRule>
  </conditionalFormatting>
  <conditionalFormatting sqref="L197:L216 L175:L195">
    <cfRule type="cellIs" priority="2" dxfId="0" operator="lessThan">
      <formula>5</formula>
    </cfRule>
  </conditionalFormatting>
  <conditionalFormatting sqref="L217:L220">
    <cfRule type="cellIs" priority="1" dxfId="0" operator="lessThan">
      <formula>5</formula>
    </cfRule>
  </conditionalFormatting>
  <dataValidations count="2">
    <dataValidation type="list" allowBlank="1" showInputMessage="1" showErrorMessage="1" sqref="F13">
      <formula1>$C$49:$C$56</formula1>
    </dataValidation>
    <dataValidation type="list" allowBlank="1" showInputMessage="1" showErrorMessage="1" sqref="F16">
      <formula1>$B$70:$B$115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N_M_T_</dc:creator>
  <cp:keywords/>
  <dc:description/>
  <cp:lastModifiedBy>Trần Trọng Luật</cp:lastModifiedBy>
  <dcterms:created xsi:type="dcterms:W3CDTF">1996-10-14T23:33:28Z</dcterms:created>
  <dcterms:modified xsi:type="dcterms:W3CDTF">2018-02-05T09:08:55Z</dcterms:modified>
  <cp:category/>
  <cp:version/>
  <cp:contentType/>
  <cp:contentStatus/>
</cp:coreProperties>
</file>