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7680" tabRatio="889" activeTab="0"/>
  </bookViews>
  <sheets>
    <sheet name="DUALEN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Toan</author>
  </authors>
  <commentList>
    <comment ref="N232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259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</commentList>
</comments>
</file>

<file path=xl/sharedStrings.xml><?xml version="1.0" encoding="utf-8"?>
<sst xmlns="http://schemas.openxmlformats.org/spreadsheetml/2006/main" count="308" uniqueCount="143">
  <si>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</si>
  <si>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</si>
  <si>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</si>
  <si>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</si>
  <si>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</si>
  <si>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</si>
  <si>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</si>
  <si>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</si>
  <si>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</si>
  <si>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</si>
  <si>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</si>
  <si>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</si>
  <si>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</si>
  <si>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</si>
  <si>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</si>
  <si>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</si>
  <si>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</si>
  <si>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</si>
  <si>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</si>
  <si>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</si>
  <si>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</si>
  <si>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</si>
  <si>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</si>
  <si>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</si>
  <si>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</si>
  <si>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</si>
  <si>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</si>
  <si>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</si>
  <si>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</si>
  <si>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</si>
  <si>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</si>
  <si>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</si>
  <si>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</si>
  <si>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</si>
  <si>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</si>
  <si>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</si>
  <si>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</si>
  <si>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</si>
  <si>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</si>
  <si>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</si>
  <si>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</si>
  <si>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</si>
  <si>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</si>
  <si>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</si>
  <si>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Học phần 8</t>
  </si>
  <si>
    <t>số bài kt</t>
  </si>
  <si>
    <t>`</t>
  </si>
  <si>
    <t>BRVT</t>
  </si>
  <si>
    <t xml:space="preserve">ĐIỂM KT ĐỊNH KỲ BÀI 1: </t>
  </si>
  <si>
    <t xml:space="preserve">ĐIỂM KT ĐỊNH KỲ BÀI 2: </t>
  </si>
  <si>
    <t>-</t>
  </si>
  <si>
    <r>
      <t>Bậc đào tạo:</t>
    </r>
    <r>
      <rPr>
        <b/>
        <sz val="14"/>
        <rFont val="Times New Roman"/>
        <family val="1"/>
      </rPr>
      <t xml:space="preserve"> Đại học liên thông từ Cao đẳng</t>
    </r>
  </si>
  <si>
    <t>Bà Rịa</t>
  </si>
  <si>
    <t>TRƯỜNG TRUNG CẤP CHUYÊN NGHIỆP BÀ RỊA</t>
  </si>
  <si>
    <t>Đề Nghị Sinh viên hoàn thành học phí trước ngày 27/10 để được cập nhật điểm</t>
  </si>
  <si>
    <t>Hương</t>
  </si>
  <si>
    <t>Bình Định</t>
  </si>
  <si>
    <t>Nhung</t>
  </si>
  <si>
    <t>Thảo</t>
  </si>
  <si>
    <t>Tuyết</t>
  </si>
  <si>
    <t>Trần Thị Phương</t>
  </si>
  <si>
    <t>Cô Loan</t>
  </si>
  <si>
    <t>Thầy Hà</t>
  </si>
  <si>
    <t>Kế toán quản trị 2</t>
  </si>
  <si>
    <t>BẢNG ĐIỂM LỚP ĐẠI HỌC LIÊN THÔNG TỪ CAO ĐẲNG KHÓA 7</t>
  </si>
  <si>
    <t>Toán tài chính</t>
  </si>
  <si>
    <t>Cô Tuyết</t>
  </si>
  <si>
    <t>Kinh tế lượng &amp; phần mềm Eview</t>
  </si>
  <si>
    <t>LTCD-205-K7</t>
  </si>
  <si>
    <t xml:space="preserve">Đinh Thái Anh </t>
  </si>
  <si>
    <t>Hào</t>
  </si>
  <si>
    <t>26/11/1991</t>
  </si>
  <si>
    <t>LTCD-206-K7</t>
  </si>
  <si>
    <t xml:space="preserve">Phạm Thị </t>
  </si>
  <si>
    <t>Huỳnh</t>
  </si>
  <si>
    <t>28/04/1994</t>
  </si>
  <si>
    <t>LTCD-207-K7</t>
  </si>
  <si>
    <t xml:space="preserve">Nguyễn Thị Ngọc </t>
  </si>
  <si>
    <t>Linh</t>
  </si>
  <si>
    <t>19/04/1992</t>
  </si>
  <si>
    <t>LTCD-208-K7</t>
  </si>
  <si>
    <t xml:space="preserve">Nguyễn Thúy </t>
  </si>
  <si>
    <t>Ngân</t>
  </si>
  <si>
    <t>29/11/1988</t>
  </si>
  <si>
    <t xml:space="preserve">Bùi Phạm Kiều </t>
  </si>
  <si>
    <t>15/06/1986</t>
  </si>
  <si>
    <t xml:space="preserve">Nguyễn Thị </t>
  </si>
  <si>
    <t>24/09/1992</t>
  </si>
  <si>
    <t xml:space="preserve">Bùi Thị </t>
  </si>
  <si>
    <t>Thúy</t>
  </si>
  <si>
    <t>10/10/1988</t>
  </si>
  <si>
    <t xml:space="preserve">Phạm Thị Ngọc </t>
  </si>
  <si>
    <t>Thủy</t>
  </si>
  <si>
    <t>10/11/1987</t>
  </si>
  <si>
    <t xml:space="preserve">Lê Thái Huyền </t>
  </si>
  <si>
    <t>Trâm</t>
  </si>
  <si>
    <t>04/09/1995</t>
  </si>
  <si>
    <t xml:space="preserve">Nguyễn Thị Thùy </t>
  </si>
  <si>
    <t>Trang</t>
  </si>
  <si>
    <t>19/12/1996</t>
  </si>
  <si>
    <t>Nguyễn Thị Lệ</t>
  </si>
  <si>
    <t>Trinh</t>
  </si>
  <si>
    <t>30/06/1994</t>
  </si>
  <si>
    <t>Uyên</t>
  </si>
  <si>
    <t>15/12/10984</t>
  </si>
  <si>
    <t>Võ Quế</t>
  </si>
  <si>
    <t>27/09/1989</t>
  </si>
  <si>
    <t>Bùi Thị Bích</t>
  </si>
  <si>
    <t>17/08/1984</t>
  </si>
  <si>
    <t xml:space="preserve">Đoàn Thị Ngọc </t>
  </si>
  <si>
    <t>Tuyền</t>
  </si>
  <si>
    <t>21/08/1994</t>
  </si>
  <si>
    <t xml:space="preserve">Bùi Thị Ánh </t>
  </si>
  <si>
    <t>12/05/1989</t>
  </si>
  <si>
    <t xml:space="preserve">Nguyễn Thị Phượng </t>
  </si>
  <si>
    <t>Xuân</t>
  </si>
  <si>
    <t>06/07/1994</t>
  </si>
  <si>
    <t xml:space="preserve">Trần Thị </t>
  </si>
  <si>
    <t>Loan</t>
  </si>
  <si>
    <t>05/06/1991</t>
  </si>
  <si>
    <t>Chuyên</t>
  </si>
  <si>
    <t>13/05/1991</t>
  </si>
  <si>
    <t>Thanh Hóa</t>
  </si>
  <si>
    <t>Hà Tĩnh</t>
  </si>
  <si>
    <t>Nghệ An</t>
  </si>
  <si>
    <t>Đất Đỏ</t>
  </si>
  <si>
    <t>Đồng Nai</t>
  </si>
  <si>
    <t>Đang cập nhật điểm kiểm tra</t>
  </si>
  <si>
    <t>LTCD-209-K7</t>
  </si>
  <si>
    <t>LTCD-210-K7</t>
  </si>
  <si>
    <t>LTCD-211-K7</t>
  </si>
  <si>
    <t>LTCD-212-K7</t>
  </si>
  <si>
    <t>LTCD-213-K7</t>
  </si>
  <si>
    <t>LTCD-214-K7</t>
  </si>
  <si>
    <t>LTCD-215-K7</t>
  </si>
  <si>
    <t>LTCD-216-K7</t>
  </si>
  <si>
    <t>LTCD-217-K7</t>
  </si>
  <si>
    <t>LTCD-218-K7</t>
  </si>
  <si>
    <t>LTCD-219-K7</t>
  </si>
  <si>
    <t>LTCD-220-K7</t>
  </si>
  <si>
    <t>LTCD-221-K7</t>
  </si>
  <si>
    <t>LTCD-222-K7</t>
  </si>
  <si>
    <t>LTCD-223-K7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</si>
</sst>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</numFmts>
  <fonts count="10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100" fillId="0" borderId="0" xfId="0" applyFont="1" applyBorder="1" applyAlignment="1">
      <alignment/>
    </xf>
    <xf numFmtId="198" fontId="101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1" fillId="0" borderId="10" xfId="0" applyNumberFormat="1" applyFont="1" applyBorder="1" applyAlignment="1">
      <alignment horizontal="left"/>
    </xf>
    <xf numFmtId="49" fontId="102" fillId="36" borderId="24" xfId="0" applyNumberFormat="1" applyFont="1" applyFill="1" applyBorder="1" applyAlignment="1" quotePrefix="1">
      <alignment horizontal="center" vertical="center" shrinkToFit="1"/>
    </xf>
    <xf numFmtId="0" fontId="103" fillId="36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102" fillId="36" borderId="0" xfId="0" applyFont="1" applyFill="1" applyBorder="1" applyAlignment="1">
      <alignment horizontal="left" vertical="center" shrinkToFit="1"/>
    </xf>
    <xf numFmtId="0" fontId="104" fillId="36" borderId="0" xfId="0" applyFont="1" applyFill="1" applyBorder="1" applyAlignment="1">
      <alignment horizontal="left" vertical="center" shrinkToFit="1"/>
    </xf>
    <xf numFmtId="49" fontId="102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48" fillId="0" borderId="26" xfId="57" applyFont="1" applyFill="1" applyBorder="1" applyAlignment="1">
      <alignment horizontal="center" vertical="center" shrinkToFit="1"/>
      <protection/>
    </xf>
    <xf numFmtId="0" fontId="1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98" fontId="44" fillId="0" borderId="0" xfId="0" applyNumberFormat="1" applyFont="1" applyBorder="1" applyAlignment="1">
      <alignment/>
    </xf>
    <xf numFmtId="2" fontId="45" fillId="36" borderId="0" xfId="0" applyNumberFormat="1" applyFont="1" applyFill="1" applyBorder="1" applyAlignment="1">
      <alignment horizontal="center"/>
    </xf>
    <xf numFmtId="0" fontId="49" fillId="0" borderId="27" xfId="57" applyFont="1" applyFill="1" applyBorder="1" applyAlignment="1">
      <alignment horizontal="center" vertical="center" shrinkToFit="1"/>
      <protection/>
    </xf>
    <xf numFmtId="0" fontId="50" fillId="0" borderId="27" xfId="0" applyFont="1" applyFill="1" applyBorder="1" applyAlignment="1">
      <alignment vertical="center" shrinkToFit="1"/>
    </xf>
    <xf numFmtId="0" fontId="49" fillId="0" borderId="29" xfId="0" applyFont="1" applyFill="1" applyBorder="1" applyAlignment="1">
      <alignment vertical="center"/>
    </xf>
    <xf numFmtId="14" fontId="50" fillId="0" borderId="3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0" fillId="0" borderId="30" xfId="0" applyFont="1" applyFill="1" applyBorder="1" applyAlignment="1">
      <alignment horizontal="center" vertical="center" shrinkToFit="1"/>
    </xf>
    <xf numFmtId="0" fontId="105" fillId="0" borderId="30" xfId="57" applyFont="1" applyFill="1" applyBorder="1" applyAlignment="1">
      <alignment horizontal="center" vertical="center" wrapText="1"/>
      <protection/>
    </xf>
    <xf numFmtId="0" fontId="106" fillId="0" borderId="24" xfId="0" applyFont="1" applyFill="1" applyBorder="1" applyAlignment="1">
      <alignment horizontal="center" vertical="center" shrinkToFit="1"/>
    </xf>
    <xf numFmtId="0" fontId="102" fillId="0" borderId="24" xfId="0" applyFont="1" applyFill="1" applyBorder="1" applyAlignment="1">
      <alignment horizontal="center" vertical="center" shrinkToFit="1"/>
    </xf>
    <xf numFmtId="0" fontId="106" fillId="0" borderId="24" xfId="0" applyFont="1" applyBorder="1" applyAlignment="1">
      <alignment horizontal="center" vertical="center" shrinkToFit="1"/>
    </xf>
    <xf numFmtId="0" fontId="107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85825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286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8429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161925</xdr:rowOff>
    </xdr:from>
    <xdr:to>
      <xdr:col>14</xdr:col>
      <xdr:colOff>904875</xdr:colOff>
      <xdr:row>328</xdr:row>
      <xdr:rowOff>114300</xdr:rowOff>
    </xdr:to>
    <xdr:sp>
      <xdr:nvSpPr>
        <xdr:cNvPr id="9" name="AutoShape 40"/>
        <xdr:cNvSpPr>
          <a:spLocks/>
        </xdr:cNvSpPr>
      </xdr:nvSpPr>
      <xdr:spPr>
        <a:xfrm>
          <a:off x="0" y="10810875"/>
          <a:ext cx="13373100" cy="3076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15/03/2018.
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Liên hệ: 02543.844.444 để được hướng dẫn.
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Quy định theo hệ thống tín chỉ của Trường ĐH BRVT.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7"/>
  <sheetViews>
    <sheetView showGridLines="0" tabSelected="1" zoomScale="70" zoomScaleNormal="70" zoomScalePageLayoutView="0" workbookViewId="0" topLeftCell="A1">
      <selection activeCell="O12" sqref="O12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75" t="s">
        <v>0</v>
      </c>
      <c r="B1" s="175"/>
      <c r="C1" s="175"/>
      <c r="D1" s="175"/>
    </row>
    <row r="2" spans="1:13" ht="18.75">
      <c r="A2" s="175" t="s">
        <v>1</v>
      </c>
      <c r="B2" s="175"/>
      <c r="C2" s="175"/>
      <c r="D2" s="175"/>
      <c r="G2" s="176" t="s">
        <v>53</v>
      </c>
      <c r="H2" s="176"/>
      <c r="I2" s="176"/>
      <c r="J2" s="176"/>
      <c r="K2" s="176"/>
      <c r="L2" s="176"/>
      <c r="M2" s="176"/>
    </row>
    <row r="3" ht="12.75"/>
    <row r="4" ht="12.75"/>
    <row r="5" spans="1:13" ht="33">
      <c r="A5" s="174" t="s">
        <v>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8.75">
      <c r="A6" s="1"/>
      <c r="B6" s="1"/>
      <c r="C6" s="1"/>
      <c r="D6" s="5" t="s">
        <v>51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77" t="str">
        <f>VLOOKUP($F$13,$C$49:$E$56,1,0)</f>
        <v>Toán tài chính</v>
      </c>
      <c r="E9" s="177"/>
      <c r="G9" s="74" t="s">
        <v>15</v>
      </c>
      <c r="H9" s="178" t="str">
        <f>VLOOKUP($F$13,$C$49:$E$56,2,0)</f>
        <v>Cô Tuyết</v>
      </c>
      <c r="I9" s="179"/>
      <c r="J9" s="179"/>
      <c r="K9" s="179"/>
      <c r="L9" s="179"/>
      <c r="M9" s="180"/>
    </row>
    <row r="10" spans="1:14" ht="15.75">
      <c r="A10" s="37"/>
      <c r="B10" s="8"/>
      <c r="C10" s="74" t="s">
        <v>16</v>
      </c>
      <c r="D10" s="181" t="str">
        <f>VLOOKUP($F$13,$C$49:$E$56,3,0)</f>
        <v>-</v>
      </c>
      <c r="E10" s="181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86" t="s">
        <v>19</v>
      </c>
      <c r="E11" s="186"/>
      <c r="F11" s="12">
        <f ca="1">TODAY()</f>
        <v>43136</v>
      </c>
      <c r="G11" s="13"/>
      <c r="H11" s="187" t="s">
        <v>20</v>
      </c>
      <c r="I11" s="187"/>
      <c r="J11" s="187"/>
      <c r="K11" s="188"/>
      <c r="L11" s="189" t="str">
        <f>VLOOKUP($F$13,$C$48:$G$56,5,0)</f>
        <v>-</v>
      </c>
      <c r="M11" s="190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65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68</v>
      </c>
      <c r="G16" s="24"/>
      <c r="H16" s="182" t="s">
        <v>21</v>
      </c>
      <c r="I16" s="182"/>
      <c r="J16" s="182"/>
      <c r="K16" s="183"/>
      <c r="L16" s="25">
        <f>COUNTA(A70:A89)</f>
        <v>19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84" t="s">
        <v>22</v>
      </c>
      <c r="E24" s="184"/>
      <c r="F24" s="68" t="str">
        <f>C62&amp;" "&amp;D62</f>
        <v>Đinh Thái Anh  Hào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84" t="s">
        <v>23</v>
      </c>
      <c r="E26" s="185"/>
      <c r="F26" s="31" t="str">
        <f>E62</f>
        <v>26/11/1991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92"/>
      <c r="E27" s="192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84" t="s">
        <v>24</v>
      </c>
      <c r="E28" s="185"/>
      <c r="F28" s="125" t="str">
        <f>F62</f>
        <v>BRVT</v>
      </c>
      <c r="G28" s="126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91" t="s">
        <v>33</v>
      </c>
      <c r="E30" s="191"/>
      <c r="F30" s="191"/>
      <c r="G30" s="191"/>
      <c r="H30" s="191"/>
      <c r="I30" s="191"/>
      <c r="J30" s="191"/>
      <c r="K30" s="191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36</v>
      </c>
      <c r="F32" s="107">
        <f>G62</f>
        <v>5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37</v>
      </c>
      <c r="F33" s="107">
        <f>IF($I$58=2,AVERAGE($H$62:$I$62),H62)</f>
        <v>5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48</v>
      </c>
      <c r="F34" s="107">
        <f>J62</f>
        <v>7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49</v>
      </c>
      <c r="F35" s="107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38</v>
      </c>
      <c r="F36" s="107">
        <f>L62</f>
        <v>3.5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39</v>
      </c>
      <c r="F38" s="111">
        <f>N62</f>
        <v>4.5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46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65</v>
      </c>
      <c r="D49" s="55" t="s">
        <v>66</v>
      </c>
      <c r="E49" s="121" t="s">
        <v>50</v>
      </c>
      <c r="F49" s="55" t="s">
        <v>50</v>
      </c>
      <c r="G49" s="56" t="s">
        <v>50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63</v>
      </c>
      <c r="D50" s="55" t="s">
        <v>61</v>
      </c>
      <c r="E50" s="121" t="s">
        <v>50</v>
      </c>
      <c r="F50" s="55" t="s">
        <v>50</v>
      </c>
      <c r="G50" s="56" t="s">
        <v>50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67</v>
      </c>
      <c r="D51" s="55" t="s">
        <v>62</v>
      </c>
      <c r="E51" s="121" t="s">
        <v>50</v>
      </c>
      <c r="F51" s="55" t="s">
        <v>50</v>
      </c>
      <c r="G51" s="56" t="s">
        <v>50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/>
      <c r="D52" s="55"/>
      <c r="E52" s="121"/>
      <c r="F52" s="55"/>
      <c r="G52" s="56"/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121"/>
      <c r="F53" s="121"/>
      <c r="G53" s="121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121"/>
      <c r="F54" s="121"/>
      <c r="G54" s="121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45</v>
      </c>
      <c r="I58" s="36"/>
      <c r="J58" s="84" t="s">
        <v>45</v>
      </c>
      <c r="K58" s="36"/>
      <c r="L58" s="20"/>
      <c r="M58" s="20"/>
    </row>
    <row r="59" spans="1:15" ht="73.5" customHeight="1" hidden="1">
      <c r="A59" s="20"/>
      <c r="B59" s="157" t="s">
        <v>42</v>
      </c>
      <c r="C59" s="163" t="s">
        <v>3</v>
      </c>
      <c r="D59" s="164"/>
      <c r="E59" s="160" t="s">
        <v>4</v>
      </c>
      <c r="F59" s="160" t="s">
        <v>5</v>
      </c>
      <c r="G59" s="154" t="s">
        <v>6</v>
      </c>
      <c r="H59" s="154" t="s">
        <v>7</v>
      </c>
      <c r="I59" s="154"/>
      <c r="J59" s="154" t="s">
        <v>8</v>
      </c>
      <c r="K59" s="154"/>
      <c r="L59" s="155" t="s">
        <v>9</v>
      </c>
      <c r="M59" s="156"/>
      <c r="N59" s="157" t="s">
        <v>10</v>
      </c>
      <c r="O59" s="157" t="s">
        <v>11</v>
      </c>
    </row>
    <row r="60" spans="1:15" ht="15.75" hidden="1">
      <c r="A60" s="20"/>
      <c r="B60" s="161"/>
      <c r="C60" s="165"/>
      <c r="D60" s="166"/>
      <c r="E60" s="161"/>
      <c r="F60" s="161"/>
      <c r="G60" s="154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40</v>
      </c>
      <c r="M60" s="4" t="s">
        <v>41</v>
      </c>
      <c r="N60" s="158"/>
      <c r="O60" s="158"/>
    </row>
    <row r="61" spans="1:15" ht="15.75" hidden="1">
      <c r="A61" s="20"/>
      <c r="B61" s="162"/>
      <c r="C61" s="167"/>
      <c r="D61" s="168"/>
      <c r="E61" s="162"/>
      <c r="F61" s="162"/>
      <c r="G61" s="4"/>
      <c r="H61" s="3"/>
      <c r="I61" s="3"/>
      <c r="J61" s="3"/>
      <c r="K61" s="3"/>
      <c r="L61" s="4"/>
      <c r="M61" s="4"/>
      <c r="N61" s="159"/>
      <c r="O61" s="159"/>
    </row>
    <row r="62" spans="1:15" ht="26.25" customHeight="1" hidden="1">
      <c r="A62" s="20"/>
      <c r="B62" s="82" t="str">
        <f>VLOOKUP($F$16,$B$70:$F$89,1,0)</f>
        <v>LTCD-205-K7</v>
      </c>
      <c r="C62" s="82" t="str">
        <f>VLOOKUP($F$16,$B$70:$F$89,2,0)</f>
        <v>Đinh Thái Anh </v>
      </c>
      <c r="D62" s="82" t="str">
        <f>VLOOKUP($F$16,$B$70:$F$89,3,0)</f>
        <v>Hào</v>
      </c>
      <c r="E62" s="82" t="str">
        <f>VLOOKUP($F$16,$B$70:$F$89,4,0)</f>
        <v>26/11/1991</v>
      </c>
      <c r="F62" s="82" t="str">
        <f>VLOOKUP($F$16,$B$70:$F$89,5,0)</f>
        <v>BRVT</v>
      </c>
      <c r="G62" s="82">
        <f>VLOOKUP($F$16,IF($F$13=$C$49,$B$70:$O$89,IF($F$13=$C$50,$B$97:$O$115,IF($F$13=$C$51,$B$123:$O$142,IF($F$13=$C$52,$B$150:$O$169,IF($F$13=$C$53,$B$176:$O$195,IF($F$13=$C$54,$B$204:$O$223,IF($F$13=$C$55,$B$232:$O$250,$B$259:$O$277))))))),6,0)</f>
        <v>5</v>
      </c>
      <c r="H62" s="82">
        <f>VLOOKUP($F$16,IF($F$13=$C$49,$B$70:$O$89,IF($F$13=$C$50,$B$97:$O$115,IF($F$13=$C$51,$B$123:$O$142,IF($F$13=$C$52,$B$150:$O$169,IF($F$13=$C$53,$B$176:$O$195,IF($F$13=$C$54,$B$204:$O$223,IF($F$13=$C$55,$B$232:$O$250,$B$259:$O$277))))))),7,0)</f>
        <v>5</v>
      </c>
      <c r="I62" s="82">
        <f>VLOOKUP($F$16,IF($F$13=$C$49,$B$70:$O$89,IF($F$13=$C$50,$B$97:$O$115,IF($F$13=$C$51,$B$123:$O$142,IF($F$13=$C$52,$B$150:$O$169,IF($F$13=$C$53,$B$176:$O$195,IF($F$13=$C$54,$B$204:$O$223,IF($F$13=$C$55,$B$232:$O$250,$B$259:$O$277))))))),8,0)</f>
        <v>0</v>
      </c>
      <c r="J62" s="82">
        <f>VLOOKUP($F$16,IF($F$13=$C$49,$B$70:$O$89,IF($F$13=$C$50,$B$97:$O$115,IF($F$13=$C$51,$B$123:$O$142,IF($F$13=$C$52,$B$150:$O$169,IF($F$13=$C$53,$B$176:$O$195,IF($F$13=$C$54,$B$204:$O$223,IF($F$13=$C$55,$B$232:$O$250,$B$259:$O$277))))))),9,0)</f>
        <v>7</v>
      </c>
      <c r="K62" s="82">
        <f>VLOOKUP($F$16,IF($F$13=$C$49,$B$70:$O$89,IF($F$13=$C$50,$B$97:$O$115,IF($F$13=$C$51,$B$123:$O$142,IF($F$13=$C$52,$B$150:$O$169,IF($F$13=$C$53,$B$176:$O$195,IF($F$13=$C$54,$B$204:$O$223,IF($F$13=$C$55,$B$232:$O$250,$B$259:$O$277))))))),10,0)</f>
        <v>0</v>
      </c>
      <c r="L62" s="82">
        <f>VLOOKUP($F$16,IF($F$13=$C$49,$B$70:$O$89,IF($F$13=$C$50,$B$97:$O$115,IF($F$13=$C$51,$B$123:$O$142,IF($F$13=$C$52,$B$150:$O$169,IF($F$13=$C$53,$B$176:$O$195,IF($F$13=$C$54,$B$204:$O$223,IF($F$13=$C$55,$B$232:$O$250,$B$259:$O$277))))))),11,0)</f>
        <v>3.5</v>
      </c>
      <c r="M62" s="82">
        <f>VLOOKUP($F$16,IF($F$13=$C$49,$B$70:$O$89,IF($F$13=$C$50,$B$97:$O$115,IF($F$13=$C$51,$B$123:$O$142,IF($F$13=$C$52,$B$150:$O$169,IF($F$13=$C$53,$B$176:$O$195,IF($F$13=$C$54,$B$204:$O$223,IF($F$13=$C$55,$B$232:$O$250,$B$259:$O$277))))))),12,0)</f>
        <v>0</v>
      </c>
      <c r="N62" s="82">
        <f>VLOOKUP($F$16,IF($F$13=$C$49,$B$70:$O$89,IF($F$13=$C$50,$B$97:$O$115,IF($F$13=$C$51,$B$123:$O$142,IF($F$13=$C$52,$B$150:$O$169,IF($F$13=$C$53,$B$176:$O$195,IF($F$13=$C$54,$B$204:$O$223,IF($F$13=$C$55,$B$232:$O$250,$B$259:$O$277))))))),13,0)</f>
        <v>4.5</v>
      </c>
      <c r="O62" s="82">
        <f>VLOOKUP($F$16,IF($F$13=$C$49,$B$70:$O$89,IF($F$13=$C$50,$B$97:$O$115,IF($F$13=$C$51,$B$123:$O$142,IF($F$13=$C$52,$B$150:$O$169,IF($F$13=$C$53,$B$176:$O$195,IF($F$13=$C$54,$B$204:$O$223,IF($F$13=$C$55,$B$232:$O$250,$B$259:$O$277))))))),14,0)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Toán tài chính</v>
      </c>
    </row>
    <row r="67" spans="1:16" ht="63.75" customHeight="1" hidden="1">
      <c r="A67" s="160" t="s">
        <v>2</v>
      </c>
      <c r="B67" s="157" t="s">
        <v>42</v>
      </c>
      <c r="C67" s="163" t="s">
        <v>3</v>
      </c>
      <c r="D67" s="164"/>
      <c r="E67" s="160" t="s">
        <v>4</v>
      </c>
      <c r="F67" s="160" t="s">
        <v>5</v>
      </c>
      <c r="G67" s="154" t="s">
        <v>6</v>
      </c>
      <c r="H67" s="154" t="s">
        <v>7</v>
      </c>
      <c r="I67" s="154"/>
      <c r="J67" s="154" t="s">
        <v>8</v>
      </c>
      <c r="K67" s="154"/>
      <c r="L67" s="155" t="s">
        <v>9</v>
      </c>
      <c r="M67" s="156"/>
      <c r="N67" s="157" t="s">
        <v>10</v>
      </c>
      <c r="O67" s="157" t="s">
        <v>11</v>
      </c>
      <c r="P67" s="124" t="s">
        <v>54</v>
      </c>
    </row>
    <row r="68" spans="1:15" ht="15.75" hidden="1">
      <c r="A68" s="161"/>
      <c r="B68" s="161"/>
      <c r="C68" s="165"/>
      <c r="D68" s="166"/>
      <c r="E68" s="161"/>
      <c r="F68" s="161"/>
      <c r="G68" s="154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40</v>
      </c>
      <c r="M68" s="4" t="s">
        <v>41</v>
      </c>
      <c r="N68" s="158"/>
      <c r="O68" s="158"/>
    </row>
    <row r="69" spans="1:15" ht="15.75" hidden="1">
      <c r="A69" s="162"/>
      <c r="B69" s="162"/>
      <c r="C69" s="167"/>
      <c r="D69" s="168"/>
      <c r="E69" s="162"/>
      <c r="F69" s="162"/>
      <c r="G69" s="105"/>
      <c r="H69" s="171"/>
      <c r="I69" s="172"/>
      <c r="J69" s="171"/>
      <c r="K69" s="172"/>
      <c r="L69" s="173"/>
      <c r="M69" s="170"/>
      <c r="N69" s="159"/>
      <c r="O69" s="159"/>
    </row>
    <row r="70" spans="1:17" ht="16.5" hidden="1">
      <c r="A70" s="2">
        <v>1</v>
      </c>
      <c r="B70" s="142" t="s">
        <v>68</v>
      </c>
      <c r="C70" s="143" t="s">
        <v>69</v>
      </c>
      <c r="D70" s="144" t="s">
        <v>70</v>
      </c>
      <c r="E70" s="145" t="s">
        <v>71</v>
      </c>
      <c r="F70" s="148" t="s">
        <v>47</v>
      </c>
      <c r="G70" s="149">
        <v>5</v>
      </c>
      <c r="H70" s="150">
        <v>5</v>
      </c>
      <c r="I70" s="151"/>
      <c r="J70" s="152">
        <v>7</v>
      </c>
      <c r="K70" s="114"/>
      <c r="L70" s="114">
        <v>3.5</v>
      </c>
      <c r="M70" s="103"/>
      <c r="N70" s="109">
        <f>ROUND(ROUND(((IF(K70&lt;&gt;"",J70*2+K70*2,J70*2)+IF(H70&lt;&gt;"",H70,0))/(IF(K70&lt;&gt;"",4,2)+IF(H70&lt;&gt;"",1,0))*3+G70)/4,2)*0.4+IF(M70&lt;&gt;"",M70,L70)*0.6,1)</f>
        <v>4.5</v>
      </c>
      <c r="O70" s="104">
        <f>IF(F70=$P$67,F70,IF(AND(N70&lt;4,MAX(G70:K70)=0),"Học lại",IF(N70&lt;4,"Học lại","")))</f>
      </c>
      <c r="P70" s="108"/>
      <c r="Q70" s="113"/>
    </row>
    <row r="71" spans="1:17" ht="16.5" hidden="1">
      <c r="A71" s="2">
        <v>2</v>
      </c>
      <c r="B71" s="142" t="s">
        <v>72</v>
      </c>
      <c r="C71" s="143" t="s">
        <v>73</v>
      </c>
      <c r="D71" s="144" t="s">
        <v>74</v>
      </c>
      <c r="E71" s="145" t="s">
        <v>75</v>
      </c>
      <c r="F71" s="148" t="s">
        <v>56</v>
      </c>
      <c r="G71" s="149">
        <v>9</v>
      </c>
      <c r="H71" s="150">
        <v>8</v>
      </c>
      <c r="I71" s="151"/>
      <c r="J71" s="152">
        <v>8</v>
      </c>
      <c r="K71" s="114"/>
      <c r="L71" s="114">
        <v>7.5</v>
      </c>
      <c r="M71" s="103"/>
      <c r="N71" s="109">
        <f aca="true" t="shared" si="0" ref="N71:N88">ROUND(ROUND(((IF(K71&lt;&gt;"",J71*2+K71*2,J71*2)+IF(H71&lt;&gt;"",H71,0))/(IF(K71&lt;&gt;"",4,2)+IF(H71&lt;&gt;"",1,0))*3+G71)/4,2)*0.4+IF(M71&lt;&gt;"",M71,L71)*0.6,1)</f>
        <v>7.8</v>
      </c>
      <c r="O71" s="104">
        <f aca="true" t="shared" si="1" ref="O71:O88">IF(F71=$P$67,F71,IF(AND(N71&lt;4,MAX(G71:K71)=0),"Học lại",IF(N71&lt;4,"Học lại","")))</f>
      </c>
      <c r="Q71" s="113"/>
    </row>
    <row r="72" spans="1:17" ht="16.5" hidden="1">
      <c r="A72" s="2">
        <v>3</v>
      </c>
      <c r="B72" s="142" t="s">
        <v>76</v>
      </c>
      <c r="C72" s="143" t="s">
        <v>77</v>
      </c>
      <c r="D72" s="144" t="s">
        <v>78</v>
      </c>
      <c r="E72" s="145" t="s">
        <v>79</v>
      </c>
      <c r="F72" s="148" t="s">
        <v>122</v>
      </c>
      <c r="G72" s="149">
        <v>10</v>
      </c>
      <c r="H72" s="150">
        <v>9</v>
      </c>
      <c r="I72" s="151"/>
      <c r="J72" s="152">
        <v>9</v>
      </c>
      <c r="K72" s="114"/>
      <c r="L72" s="114">
        <v>8</v>
      </c>
      <c r="M72" s="103"/>
      <c r="N72" s="109">
        <f t="shared" si="0"/>
        <v>8.5</v>
      </c>
      <c r="O72" s="104">
        <f t="shared" si="1"/>
      </c>
      <c r="Q72" s="113"/>
    </row>
    <row r="73" spans="1:17" ht="16.5" hidden="1">
      <c r="A73" s="2">
        <v>4</v>
      </c>
      <c r="B73" s="142" t="s">
        <v>80</v>
      </c>
      <c r="C73" s="143" t="s">
        <v>81</v>
      </c>
      <c r="D73" s="144" t="s">
        <v>82</v>
      </c>
      <c r="E73" s="145" t="s">
        <v>83</v>
      </c>
      <c r="F73" s="148" t="s">
        <v>47</v>
      </c>
      <c r="G73" s="149">
        <v>10</v>
      </c>
      <c r="H73" s="150">
        <v>10</v>
      </c>
      <c r="I73" s="151"/>
      <c r="J73" s="152">
        <v>10</v>
      </c>
      <c r="K73" s="114"/>
      <c r="L73" s="114">
        <v>8</v>
      </c>
      <c r="M73" s="103"/>
      <c r="N73" s="109">
        <f t="shared" si="0"/>
        <v>8.8</v>
      </c>
      <c r="O73" s="104">
        <f t="shared" si="1"/>
      </c>
      <c r="Q73" s="113"/>
    </row>
    <row r="74" spans="1:17" ht="16.5" hidden="1">
      <c r="A74" s="2">
        <v>5</v>
      </c>
      <c r="B74" s="142" t="s">
        <v>128</v>
      </c>
      <c r="C74" s="143" t="s">
        <v>84</v>
      </c>
      <c r="D74" s="144" t="s">
        <v>78</v>
      </c>
      <c r="E74" s="145" t="s">
        <v>85</v>
      </c>
      <c r="F74" s="148" t="s">
        <v>52</v>
      </c>
      <c r="G74" s="149">
        <v>8</v>
      </c>
      <c r="H74" s="150">
        <v>8</v>
      </c>
      <c r="I74" s="151"/>
      <c r="J74" s="152">
        <v>8</v>
      </c>
      <c r="K74" s="114"/>
      <c r="L74" s="114">
        <v>7.5</v>
      </c>
      <c r="M74" s="103"/>
      <c r="N74" s="109">
        <f t="shared" si="0"/>
        <v>7.7</v>
      </c>
      <c r="O74" s="104">
        <f t="shared" si="1"/>
      </c>
      <c r="Q74" s="113"/>
    </row>
    <row r="75" spans="1:17" ht="16.5" hidden="1">
      <c r="A75" s="2">
        <v>6</v>
      </c>
      <c r="B75" s="142" t="s">
        <v>129</v>
      </c>
      <c r="C75" s="143" t="s">
        <v>86</v>
      </c>
      <c r="D75" s="144" t="s">
        <v>57</v>
      </c>
      <c r="E75" s="145" t="s">
        <v>87</v>
      </c>
      <c r="F75" s="148" t="s">
        <v>123</v>
      </c>
      <c r="G75" s="149">
        <v>8</v>
      </c>
      <c r="H75" s="150">
        <v>8</v>
      </c>
      <c r="I75" s="151"/>
      <c r="J75" s="152">
        <v>8</v>
      </c>
      <c r="K75" s="114"/>
      <c r="L75" s="114">
        <v>7</v>
      </c>
      <c r="M75" s="103"/>
      <c r="N75" s="109">
        <f t="shared" si="0"/>
        <v>7.4</v>
      </c>
      <c r="O75" s="104">
        <f t="shared" si="1"/>
      </c>
      <c r="Q75" s="113"/>
    </row>
    <row r="76" spans="1:17" ht="16.5" hidden="1">
      <c r="A76" s="2">
        <v>7</v>
      </c>
      <c r="B76" s="142" t="s">
        <v>130</v>
      </c>
      <c r="C76" s="143" t="s">
        <v>88</v>
      </c>
      <c r="D76" s="144" t="s">
        <v>89</v>
      </c>
      <c r="E76" s="145" t="s">
        <v>90</v>
      </c>
      <c r="F76" s="148" t="s">
        <v>124</v>
      </c>
      <c r="G76" s="149">
        <v>8</v>
      </c>
      <c r="H76" s="150">
        <v>8</v>
      </c>
      <c r="I76" s="151"/>
      <c r="J76" s="152">
        <v>8</v>
      </c>
      <c r="K76" s="114"/>
      <c r="L76" s="114">
        <v>8</v>
      </c>
      <c r="M76" s="103"/>
      <c r="N76" s="109">
        <f t="shared" si="0"/>
        <v>8</v>
      </c>
      <c r="O76" s="104">
        <f t="shared" si="1"/>
      </c>
      <c r="Q76" s="113"/>
    </row>
    <row r="77" spans="1:17" ht="16.5" hidden="1">
      <c r="A77" s="2">
        <v>8</v>
      </c>
      <c r="B77" s="142" t="s">
        <v>131</v>
      </c>
      <c r="C77" s="143" t="s">
        <v>91</v>
      </c>
      <c r="D77" s="144" t="s">
        <v>92</v>
      </c>
      <c r="E77" s="145" t="s">
        <v>93</v>
      </c>
      <c r="F77" s="148" t="s">
        <v>47</v>
      </c>
      <c r="G77" s="149">
        <v>10</v>
      </c>
      <c r="H77" s="150">
        <v>10</v>
      </c>
      <c r="I77" s="151"/>
      <c r="J77" s="152">
        <v>10</v>
      </c>
      <c r="K77" s="114"/>
      <c r="L77" s="114">
        <v>8</v>
      </c>
      <c r="M77" s="103"/>
      <c r="N77" s="109">
        <f t="shared" si="0"/>
        <v>8.8</v>
      </c>
      <c r="O77" s="104">
        <f t="shared" si="1"/>
      </c>
      <c r="Q77" s="113"/>
    </row>
    <row r="78" spans="1:17" ht="16.5" hidden="1">
      <c r="A78" s="2">
        <v>9</v>
      </c>
      <c r="B78" s="142" t="s">
        <v>132</v>
      </c>
      <c r="C78" s="143" t="s">
        <v>94</v>
      </c>
      <c r="D78" s="144" t="s">
        <v>95</v>
      </c>
      <c r="E78" s="145" t="s">
        <v>96</v>
      </c>
      <c r="F78" s="148" t="s">
        <v>47</v>
      </c>
      <c r="G78" s="149">
        <v>10</v>
      </c>
      <c r="H78" s="150">
        <v>7</v>
      </c>
      <c r="I78" s="151"/>
      <c r="J78" s="152">
        <v>7</v>
      </c>
      <c r="K78" s="114"/>
      <c r="L78" s="114">
        <v>6.5</v>
      </c>
      <c r="M78" s="103"/>
      <c r="N78" s="109">
        <f t="shared" si="0"/>
        <v>7</v>
      </c>
      <c r="O78" s="104">
        <f t="shared" si="1"/>
      </c>
      <c r="Q78" s="113"/>
    </row>
    <row r="79" spans="1:17" ht="16.5" hidden="1">
      <c r="A79" s="2">
        <v>10</v>
      </c>
      <c r="B79" s="142" t="s">
        <v>133</v>
      </c>
      <c r="C79" s="143" t="s">
        <v>97</v>
      </c>
      <c r="D79" s="144" t="s">
        <v>98</v>
      </c>
      <c r="E79" s="145" t="s">
        <v>99</v>
      </c>
      <c r="F79" s="148" t="s">
        <v>52</v>
      </c>
      <c r="G79" s="149">
        <v>10</v>
      </c>
      <c r="H79" s="150">
        <v>8</v>
      </c>
      <c r="I79" s="151"/>
      <c r="J79" s="152">
        <v>8</v>
      </c>
      <c r="K79" s="114"/>
      <c r="L79" s="114">
        <v>6.5</v>
      </c>
      <c r="M79" s="103"/>
      <c r="N79" s="109">
        <f t="shared" si="0"/>
        <v>7.3</v>
      </c>
      <c r="O79" s="104">
        <f t="shared" si="1"/>
      </c>
      <c r="Q79" s="113"/>
    </row>
    <row r="80" spans="1:17" ht="16.5" hidden="1">
      <c r="A80" s="2">
        <v>11</v>
      </c>
      <c r="B80" s="142" t="s">
        <v>134</v>
      </c>
      <c r="C80" s="143" t="s">
        <v>100</v>
      </c>
      <c r="D80" s="144" t="s">
        <v>101</v>
      </c>
      <c r="E80" s="145" t="s">
        <v>102</v>
      </c>
      <c r="F80" s="148" t="s">
        <v>47</v>
      </c>
      <c r="G80" s="149">
        <v>10</v>
      </c>
      <c r="H80" s="150">
        <v>9</v>
      </c>
      <c r="I80" s="151"/>
      <c r="J80" s="152">
        <v>9</v>
      </c>
      <c r="K80" s="114"/>
      <c r="L80" s="114">
        <v>8</v>
      </c>
      <c r="M80" s="103"/>
      <c r="N80" s="109">
        <f t="shared" si="0"/>
        <v>8.5</v>
      </c>
      <c r="O80" s="104">
        <f t="shared" si="1"/>
      </c>
      <c r="Q80" s="113"/>
    </row>
    <row r="81" spans="1:17" ht="16.5" hidden="1">
      <c r="A81" s="2">
        <v>12</v>
      </c>
      <c r="B81" s="142" t="s">
        <v>135</v>
      </c>
      <c r="C81" s="143" t="s">
        <v>60</v>
      </c>
      <c r="D81" s="144" t="s">
        <v>103</v>
      </c>
      <c r="E81" s="145" t="s">
        <v>104</v>
      </c>
      <c r="F81" s="148" t="s">
        <v>47</v>
      </c>
      <c r="G81" s="149">
        <v>10</v>
      </c>
      <c r="H81" s="150">
        <v>8</v>
      </c>
      <c r="I81" s="151"/>
      <c r="J81" s="152">
        <v>8</v>
      </c>
      <c r="K81" s="114"/>
      <c r="L81" s="114">
        <v>6.5</v>
      </c>
      <c r="M81" s="103"/>
      <c r="N81" s="109">
        <f t="shared" si="0"/>
        <v>7.3</v>
      </c>
      <c r="O81" s="104">
        <f t="shared" si="1"/>
      </c>
      <c r="Q81" s="113"/>
    </row>
    <row r="82" spans="1:17" ht="16.5" hidden="1">
      <c r="A82" s="2">
        <v>13</v>
      </c>
      <c r="B82" s="142" t="s">
        <v>136</v>
      </c>
      <c r="C82" s="143" t="s">
        <v>105</v>
      </c>
      <c r="D82" s="144" t="s">
        <v>55</v>
      </c>
      <c r="E82" s="145" t="s">
        <v>106</v>
      </c>
      <c r="F82" s="148" t="s">
        <v>47</v>
      </c>
      <c r="G82" s="149">
        <v>10</v>
      </c>
      <c r="H82" s="150">
        <v>10</v>
      </c>
      <c r="I82" s="151"/>
      <c r="J82" s="152">
        <v>10</v>
      </c>
      <c r="K82" s="114"/>
      <c r="L82" s="114">
        <v>8</v>
      </c>
      <c r="M82" s="103"/>
      <c r="N82" s="109">
        <f t="shared" si="0"/>
        <v>8.8</v>
      </c>
      <c r="O82" s="104">
        <f t="shared" si="1"/>
      </c>
      <c r="Q82" s="113"/>
    </row>
    <row r="83" spans="1:17" ht="16.5" hidden="1">
      <c r="A83" s="2">
        <v>14</v>
      </c>
      <c r="B83" s="142" t="s">
        <v>137</v>
      </c>
      <c r="C83" s="143" t="s">
        <v>107</v>
      </c>
      <c r="D83" s="144" t="s">
        <v>58</v>
      </c>
      <c r="E83" s="145" t="s">
        <v>108</v>
      </c>
      <c r="F83" s="148" t="s">
        <v>125</v>
      </c>
      <c r="G83" s="149">
        <v>10</v>
      </c>
      <c r="H83" s="150">
        <v>8</v>
      </c>
      <c r="I83" s="151"/>
      <c r="J83" s="152">
        <v>8</v>
      </c>
      <c r="K83" s="114"/>
      <c r="L83" s="114">
        <v>3.5</v>
      </c>
      <c r="M83" s="103"/>
      <c r="N83" s="109">
        <f t="shared" si="0"/>
        <v>5.5</v>
      </c>
      <c r="O83" s="104" t="str">
        <f>IF(F83=$P$67,F83,IF(AND(N83&lt;4,MAX(G83:K83)=0),"Học lại",IF(N83&lt;4,"Học lại","")))&amp;"Vi phạm Quy chế thi"</f>
        <v>Vi phạm Quy chế thi</v>
      </c>
      <c r="Q83" s="113"/>
    </row>
    <row r="84" spans="1:17" ht="16.5" hidden="1">
      <c r="A84" s="2">
        <v>15</v>
      </c>
      <c r="B84" s="142" t="s">
        <v>138</v>
      </c>
      <c r="C84" s="143" t="s">
        <v>109</v>
      </c>
      <c r="D84" s="144" t="s">
        <v>110</v>
      </c>
      <c r="E84" s="145" t="s">
        <v>111</v>
      </c>
      <c r="F84" s="148" t="s">
        <v>47</v>
      </c>
      <c r="G84" s="149">
        <v>10</v>
      </c>
      <c r="H84" s="150">
        <v>8</v>
      </c>
      <c r="I84" s="151"/>
      <c r="J84" s="152">
        <v>8</v>
      </c>
      <c r="K84" s="114"/>
      <c r="L84" s="114">
        <v>8</v>
      </c>
      <c r="M84" s="103"/>
      <c r="N84" s="109">
        <f t="shared" si="0"/>
        <v>8.2</v>
      </c>
      <c r="O84" s="104">
        <f t="shared" si="1"/>
      </c>
      <c r="Q84" s="113"/>
    </row>
    <row r="85" spans="1:17" ht="16.5" hidden="1">
      <c r="A85" s="2">
        <v>16</v>
      </c>
      <c r="B85" s="142" t="s">
        <v>139</v>
      </c>
      <c r="C85" s="143" t="s">
        <v>112</v>
      </c>
      <c r="D85" s="144" t="s">
        <v>59</v>
      </c>
      <c r="E85" s="145" t="s">
        <v>113</v>
      </c>
      <c r="F85" s="148" t="s">
        <v>126</v>
      </c>
      <c r="G85" s="149">
        <v>9</v>
      </c>
      <c r="H85" s="150">
        <v>8</v>
      </c>
      <c r="I85" s="151"/>
      <c r="J85" s="152">
        <v>8</v>
      </c>
      <c r="K85" s="114"/>
      <c r="L85" s="114">
        <v>3</v>
      </c>
      <c r="M85" s="103"/>
      <c r="N85" s="109">
        <f t="shared" si="0"/>
        <v>5.1</v>
      </c>
      <c r="O85" s="104" t="str">
        <f>IF(F85=$P$67,F85,IF(AND(N85&lt;4,MAX(G85:K85)=0),"Học lại",IF(N85&lt;4,"Học lại","")))&amp;"Vi phạm Quy chế thi"</f>
        <v>Vi phạm Quy chế thi</v>
      </c>
      <c r="Q85" s="113"/>
    </row>
    <row r="86" spans="1:17" ht="16.5" hidden="1">
      <c r="A86" s="2">
        <v>17</v>
      </c>
      <c r="B86" s="142" t="s">
        <v>140</v>
      </c>
      <c r="C86" s="143" t="s">
        <v>114</v>
      </c>
      <c r="D86" s="144" t="s">
        <v>115</v>
      </c>
      <c r="E86" s="145" t="s">
        <v>116</v>
      </c>
      <c r="F86" s="148" t="s">
        <v>47</v>
      </c>
      <c r="G86" s="149">
        <v>10</v>
      </c>
      <c r="H86" s="150">
        <v>8</v>
      </c>
      <c r="I86" s="151"/>
      <c r="J86" s="152">
        <v>8</v>
      </c>
      <c r="K86" s="114"/>
      <c r="L86" s="114">
        <v>8</v>
      </c>
      <c r="M86" s="103"/>
      <c r="N86" s="109">
        <f t="shared" si="0"/>
        <v>8.2</v>
      </c>
      <c r="O86" s="104">
        <f>IF(F86=$P$67,F86,IF(AND(N86&lt;4,MAX(G86:K86)=0),"Học lại",IF(N86&lt;4,"Học lại","")))</f>
      </c>
      <c r="Q86" s="113"/>
    </row>
    <row r="87" spans="1:17" ht="16.5" hidden="1">
      <c r="A87" s="2">
        <v>18</v>
      </c>
      <c r="B87" s="142" t="s">
        <v>141</v>
      </c>
      <c r="C87" s="143" t="s">
        <v>117</v>
      </c>
      <c r="D87" s="144" t="s">
        <v>118</v>
      </c>
      <c r="E87" s="145" t="s">
        <v>119</v>
      </c>
      <c r="F87" s="148" t="s">
        <v>123</v>
      </c>
      <c r="G87" s="149">
        <v>10</v>
      </c>
      <c r="H87" s="150">
        <v>8</v>
      </c>
      <c r="I87" s="151"/>
      <c r="J87" s="152">
        <v>8</v>
      </c>
      <c r="K87" s="114"/>
      <c r="L87" s="114">
        <v>8</v>
      </c>
      <c r="M87" s="103"/>
      <c r="N87" s="109">
        <f t="shared" si="0"/>
        <v>8.2</v>
      </c>
      <c r="O87" s="104">
        <f t="shared" si="1"/>
      </c>
      <c r="Q87" s="113"/>
    </row>
    <row r="88" spans="1:17" ht="16.5" hidden="1">
      <c r="A88" s="2">
        <v>19</v>
      </c>
      <c r="B88" s="142" t="s">
        <v>142</v>
      </c>
      <c r="C88" s="143" t="s">
        <v>117</v>
      </c>
      <c r="D88" s="144" t="s">
        <v>120</v>
      </c>
      <c r="E88" s="145" t="s">
        <v>121</v>
      </c>
      <c r="F88" s="148" t="s">
        <v>122</v>
      </c>
      <c r="G88" s="149">
        <v>5</v>
      </c>
      <c r="H88" s="150">
        <v>8</v>
      </c>
      <c r="I88" s="151"/>
      <c r="J88" s="152">
        <v>8</v>
      </c>
      <c r="K88" s="114"/>
      <c r="L88" s="114">
        <v>3</v>
      </c>
      <c r="M88" s="103"/>
      <c r="N88" s="109">
        <f t="shared" si="0"/>
        <v>4.7</v>
      </c>
      <c r="O88" s="104">
        <f t="shared" si="1"/>
      </c>
      <c r="Q88" s="113"/>
    </row>
    <row r="89" spans="1:22" ht="16.5" hidden="1">
      <c r="A89" s="2"/>
      <c r="B89" s="127"/>
      <c r="C89" s="128"/>
      <c r="D89" s="129"/>
      <c r="E89" s="112"/>
      <c r="F89" s="113"/>
      <c r="G89" s="130"/>
      <c r="H89" s="131"/>
      <c r="I89" s="131"/>
      <c r="J89" s="132"/>
      <c r="K89" s="133"/>
      <c r="L89" s="114"/>
      <c r="M89" s="103"/>
      <c r="N89" s="109"/>
      <c r="O89" s="104"/>
      <c r="Q89" s="113"/>
      <c r="S89" s="130"/>
      <c r="T89" s="131"/>
      <c r="U89" s="131"/>
      <c r="V89" s="132"/>
    </row>
    <row r="90" spans="1:22" ht="16.5" hidden="1">
      <c r="A90" s="115"/>
      <c r="B90" s="116"/>
      <c r="C90" s="117"/>
      <c r="D90" s="118"/>
      <c r="E90" s="119"/>
      <c r="F90" s="119"/>
      <c r="O90" s="120"/>
      <c r="S90" s="130"/>
      <c r="T90" s="131"/>
      <c r="U90" s="131"/>
      <c r="V90" s="132"/>
    </row>
    <row r="91" spans="1:22" ht="16.5" hidden="1">
      <c r="A91" s="115"/>
      <c r="B91" s="116"/>
      <c r="C91" s="117"/>
      <c r="D91" s="118"/>
      <c r="E91" s="119"/>
      <c r="F91" s="119"/>
      <c r="O91" s="120"/>
      <c r="S91" s="130"/>
      <c r="T91" s="131"/>
      <c r="U91" s="131"/>
      <c r="V91" s="132"/>
    </row>
    <row r="92" spans="7:22" ht="16.5" hidden="1">
      <c r="G92"/>
      <c r="H92"/>
      <c r="I92"/>
      <c r="J92"/>
      <c r="K92"/>
      <c r="L92"/>
      <c r="M92"/>
      <c r="N92"/>
      <c r="S92" s="130"/>
      <c r="T92" s="131"/>
      <c r="U92" s="131"/>
      <c r="V92" s="132"/>
    </row>
    <row r="93" spans="1:22" ht="20.25" hidden="1">
      <c r="A93" s="85" t="str">
        <f>C50</f>
        <v>Kế toán quản trị 2</v>
      </c>
      <c r="G93"/>
      <c r="H93"/>
      <c r="I93"/>
      <c r="J93"/>
      <c r="K93"/>
      <c r="L93"/>
      <c r="M93"/>
      <c r="N93"/>
      <c r="S93" s="130"/>
      <c r="T93" s="131"/>
      <c r="U93" s="131"/>
      <c r="V93" s="132"/>
    </row>
    <row r="94" spans="1:22" ht="63.75" customHeight="1" hidden="1">
      <c r="A94" s="160" t="s">
        <v>2</v>
      </c>
      <c r="B94" s="87" t="s">
        <v>42</v>
      </c>
      <c r="C94" s="91" t="s">
        <v>3</v>
      </c>
      <c r="D94" s="92"/>
      <c r="E94" s="89" t="s">
        <v>4</v>
      </c>
      <c r="F94" s="89" t="s">
        <v>5</v>
      </c>
      <c r="G94" s="4" t="s">
        <v>6</v>
      </c>
      <c r="H94" s="4" t="s">
        <v>7</v>
      </c>
      <c r="I94" s="4"/>
      <c r="J94" s="4" t="s">
        <v>8</v>
      </c>
      <c r="K94" s="4"/>
      <c r="L94" s="99" t="s">
        <v>9</v>
      </c>
      <c r="M94" s="100"/>
      <c r="N94" s="87" t="s">
        <v>10</v>
      </c>
      <c r="O94" s="87" t="s">
        <v>11</v>
      </c>
      <c r="S94" s="130"/>
      <c r="T94" s="131"/>
      <c r="U94" s="131"/>
      <c r="V94" s="132"/>
    </row>
    <row r="95" spans="1:22" ht="16.5" hidden="1">
      <c r="A95" s="161"/>
      <c r="B95" s="90"/>
      <c r="C95" s="93"/>
      <c r="D95" s="94"/>
      <c r="E95" s="90"/>
      <c r="F95" s="90"/>
      <c r="G95" s="4"/>
      <c r="H95" s="3" t="s">
        <v>12</v>
      </c>
      <c r="I95" s="3" t="s">
        <v>13</v>
      </c>
      <c r="J95" s="3" t="s">
        <v>12</v>
      </c>
      <c r="K95" s="3" t="s">
        <v>13</v>
      </c>
      <c r="L95" s="78" t="s">
        <v>40</v>
      </c>
      <c r="M95" s="4" t="s">
        <v>41</v>
      </c>
      <c r="N95" s="97"/>
      <c r="O95" s="97"/>
      <c r="S95" s="130"/>
      <c r="T95" s="131"/>
      <c r="U95" s="131"/>
      <c r="V95" s="132"/>
    </row>
    <row r="96" spans="1:22" ht="16.5" hidden="1">
      <c r="A96" s="162"/>
      <c r="B96" s="88"/>
      <c r="C96" s="95"/>
      <c r="D96" s="96"/>
      <c r="E96" s="88"/>
      <c r="F96" s="88"/>
      <c r="G96" s="4"/>
      <c r="H96" s="3"/>
      <c r="I96" s="3"/>
      <c r="J96" s="3"/>
      <c r="K96" s="3"/>
      <c r="L96" s="4"/>
      <c r="M96" s="4"/>
      <c r="N96" s="98"/>
      <c r="O96" s="98"/>
      <c r="S96" s="130"/>
      <c r="T96" s="131"/>
      <c r="U96" s="131"/>
      <c r="V96" s="132"/>
    </row>
    <row r="97" spans="1:22" ht="16.5" hidden="1">
      <c r="A97" s="2">
        <v>1</v>
      </c>
      <c r="B97" s="80" t="str">
        <f aca="true" t="shared" si="2" ref="B97:F106">B70</f>
        <v>LTCD-205-K7</v>
      </c>
      <c r="C97" s="80" t="str">
        <f t="shared" si="2"/>
        <v>Đinh Thái Anh </v>
      </c>
      <c r="D97" s="80" t="str">
        <f t="shared" si="2"/>
        <v>Hào</v>
      </c>
      <c r="E97" s="80" t="str">
        <f t="shared" si="2"/>
        <v>26/11/1991</v>
      </c>
      <c r="F97" s="123" t="str">
        <f t="shared" si="2"/>
        <v>BRVT</v>
      </c>
      <c r="G97" s="149">
        <v>9</v>
      </c>
      <c r="H97" s="150">
        <v>7</v>
      </c>
      <c r="I97" s="151"/>
      <c r="J97" s="152">
        <v>7</v>
      </c>
      <c r="K97" s="153"/>
      <c r="L97" s="153">
        <v>7</v>
      </c>
      <c r="M97" s="103"/>
      <c r="N97" s="109">
        <f>ROUND(ROUND(((IF(K97&lt;&gt;"",J97*2+K97*2,J97*2)+IF(H97&lt;&gt;"",H97,0))/(IF(K97&lt;&gt;"",4,2)+IF(H97&lt;&gt;"",1,0))*3+G97)/4,2)*0.4+IF(M97&lt;&gt;"",M97,L97)*0.6,1)</f>
        <v>7.2</v>
      </c>
      <c r="O97" s="104">
        <f>IF(F97=$P$67,F97,IF(AND(N97&lt;4,MAX(G97:K97)=0),"Học lại",IF(N97&lt;4,"Học lại","")))</f>
      </c>
      <c r="S97" s="130"/>
      <c r="T97" s="131"/>
      <c r="U97" s="131"/>
      <c r="V97" s="132"/>
    </row>
    <row r="98" spans="1:22" ht="16.5" hidden="1">
      <c r="A98" s="2">
        <v>2</v>
      </c>
      <c r="B98" s="80" t="str">
        <f t="shared" si="2"/>
        <v>LTCD-206-K7</v>
      </c>
      <c r="C98" s="80" t="str">
        <f t="shared" si="2"/>
        <v>Phạm Thị </v>
      </c>
      <c r="D98" s="80" t="str">
        <f t="shared" si="2"/>
        <v>Huỳnh</v>
      </c>
      <c r="E98" s="80" t="str">
        <f t="shared" si="2"/>
        <v>28/04/1994</v>
      </c>
      <c r="F98" s="123" t="str">
        <f t="shared" si="2"/>
        <v>Bình Định</v>
      </c>
      <c r="G98" s="149">
        <v>9</v>
      </c>
      <c r="H98" s="150">
        <v>8</v>
      </c>
      <c r="I98" s="151"/>
      <c r="J98" s="152">
        <v>7</v>
      </c>
      <c r="K98" s="153"/>
      <c r="L98" s="153">
        <v>9</v>
      </c>
      <c r="M98" s="103"/>
      <c r="N98" s="109">
        <f aca="true" t="shared" si="3" ref="N98:N115">ROUND(ROUND(((IF(K98&lt;&gt;"",J98*2+K98*2,J98*2)+IF(H98&lt;&gt;"",H98,0))/(IF(K98&lt;&gt;"",4,2)+IF(H98&lt;&gt;"",1,0))*3+G98)/4,2)*0.4+IF(M98&lt;&gt;"",M98,L98)*0.6,1)</f>
        <v>8.5</v>
      </c>
      <c r="O98" s="104">
        <f aca="true" t="shared" si="4" ref="O98:O115">IF(F98=$P$67,F98,IF(AND(N98&lt;4,MAX(G98:K98)=0),"Học lại",IF(N98&lt;4,"Học lại","")))</f>
      </c>
      <c r="S98" s="130"/>
      <c r="T98" s="131"/>
      <c r="U98" s="131"/>
      <c r="V98" s="132"/>
    </row>
    <row r="99" spans="1:22" ht="16.5" hidden="1">
      <c r="A99" s="2">
        <v>3</v>
      </c>
      <c r="B99" s="80" t="str">
        <f t="shared" si="2"/>
        <v>LTCD-207-K7</v>
      </c>
      <c r="C99" s="80" t="str">
        <f t="shared" si="2"/>
        <v>Nguyễn Thị Ngọc </v>
      </c>
      <c r="D99" s="80" t="str">
        <f t="shared" si="2"/>
        <v>Linh</v>
      </c>
      <c r="E99" s="80" t="str">
        <f t="shared" si="2"/>
        <v>19/04/1992</v>
      </c>
      <c r="F99" s="123" t="str">
        <f t="shared" si="2"/>
        <v>Thanh Hóa</v>
      </c>
      <c r="G99" s="149">
        <v>10</v>
      </c>
      <c r="H99" s="150">
        <v>10</v>
      </c>
      <c r="I99" s="151"/>
      <c r="J99" s="152">
        <v>10</v>
      </c>
      <c r="K99" s="153"/>
      <c r="L99" s="153">
        <v>9.5</v>
      </c>
      <c r="M99" s="103"/>
      <c r="N99" s="109">
        <f t="shared" si="3"/>
        <v>9.7</v>
      </c>
      <c r="O99" s="104">
        <f t="shared" si="4"/>
      </c>
      <c r="S99" s="130"/>
      <c r="T99" s="131"/>
      <c r="U99" s="131"/>
      <c r="V99" s="132"/>
    </row>
    <row r="100" spans="1:22" ht="16.5" hidden="1">
      <c r="A100" s="2">
        <v>4</v>
      </c>
      <c r="B100" s="80" t="str">
        <f t="shared" si="2"/>
        <v>LTCD-208-K7</v>
      </c>
      <c r="C100" s="80" t="str">
        <f t="shared" si="2"/>
        <v>Nguyễn Thúy </v>
      </c>
      <c r="D100" s="80" t="str">
        <f t="shared" si="2"/>
        <v>Ngân</v>
      </c>
      <c r="E100" s="80" t="str">
        <f t="shared" si="2"/>
        <v>29/11/1988</v>
      </c>
      <c r="F100" s="123" t="str">
        <f t="shared" si="2"/>
        <v>BRVT</v>
      </c>
      <c r="G100" s="149">
        <v>10</v>
      </c>
      <c r="H100" s="150">
        <v>10</v>
      </c>
      <c r="I100" s="151"/>
      <c r="J100" s="152">
        <v>10</v>
      </c>
      <c r="K100" s="153"/>
      <c r="L100" s="153">
        <v>10</v>
      </c>
      <c r="M100" s="103"/>
      <c r="N100" s="109">
        <f t="shared" si="3"/>
        <v>10</v>
      </c>
      <c r="O100" s="104">
        <f t="shared" si="4"/>
      </c>
      <c r="S100" s="130"/>
      <c r="T100" s="131"/>
      <c r="U100" s="131"/>
      <c r="V100" s="132"/>
    </row>
    <row r="101" spans="1:22" ht="16.5" hidden="1">
      <c r="A101" s="2">
        <v>5</v>
      </c>
      <c r="B101" s="80" t="str">
        <f t="shared" si="2"/>
        <v>LTCD-209-K7</v>
      </c>
      <c r="C101" s="80" t="str">
        <f t="shared" si="2"/>
        <v>Bùi Phạm Kiều </v>
      </c>
      <c r="D101" s="80" t="str">
        <f t="shared" si="2"/>
        <v>Linh</v>
      </c>
      <c r="E101" s="80" t="str">
        <f t="shared" si="2"/>
        <v>15/06/1986</v>
      </c>
      <c r="F101" s="123" t="str">
        <f t="shared" si="2"/>
        <v>Bà Rịa</v>
      </c>
      <c r="G101" s="130"/>
      <c r="H101" s="131"/>
      <c r="I101" s="131"/>
      <c r="J101" s="132"/>
      <c r="K101" s="133"/>
      <c r="L101" s="114"/>
      <c r="M101" s="103"/>
      <c r="N101" s="109">
        <f t="shared" si="3"/>
        <v>0</v>
      </c>
      <c r="O101" s="104" t="str">
        <f t="shared" si="4"/>
        <v>Học lại</v>
      </c>
      <c r="S101" s="130"/>
      <c r="T101" s="131"/>
      <c r="U101" s="131"/>
      <c r="V101" s="132"/>
    </row>
    <row r="102" spans="1:22" ht="16.5" hidden="1">
      <c r="A102" s="2">
        <v>6</v>
      </c>
      <c r="B102" s="80" t="str">
        <f t="shared" si="2"/>
        <v>LTCD-210-K7</v>
      </c>
      <c r="C102" s="80" t="str">
        <f t="shared" si="2"/>
        <v>Nguyễn Thị </v>
      </c>
      <c r="D102" s="80" t="str">
        <f t="shared" si="2"/>
        <v>Nhung</v>
      </c>
      <c r="E102" s="80" t="str">
        <f t="shared" si="2"/>
        <v>24/09/1992</v>
      </c>
      <c r="F102" s="123" t="str">
        <f t="shared" si="2"/>
        <v>Hà Tĩnh</v>
      </c>
      <c r="G102" s="130"/>
      <c r="H102" s="131"/>
      <c r="I102" s="131"/>
      <c r="J102" s="132"/>
      <c r="K102" s="133"/>
      <c r="L102" s="114"/>
      <c r="M102" s="103"/>
      <c r="N102" s="109">
        <f t="shared" si="3"/>
        <v>0</v>
      </c>
      <c r="O102" s="104" t="str">
        <f t="shared" si="4"/>
        <v>Học lại</v>
      </c>
      <c r="S102" s="130"/>
      <c r="T102" s="131"/>
      <c r="U102" s="131"/>
      <c r="V102" s="132"/>
    </row>
    <row r="103" spans="1:22" ht="16.5" hidden="1">
      <c r="A103" s="2">
        <v>7</v>
      </c>
      <c r="B103" s="80" t="str">
        <f t="shared" si="2"/>
        <v>LTCD-211-K7</v>
      </c>
      <c r="C103" s="80" t="str">
        <f t="shared" si="2"/>
        <v>Bùi Thị </v>
      </c>
      <c r="D103" s="80" t="str">
        <f t="shared" si="2"/>
        <v>Thúy</v>
      </c>
      <c r="E103" s="80" t="str">
        <f t="shared" si="2"/>
        <v>10/10/1988</v>
      </c>
      <c r="F103" s="123" t="str">
        <f t="shared" si="2"/>
        <v>Nghệ An</v>
      </c>
      <c r="G103" s="130"/>
      <c r="H103" s="131"/>
      <c r="I103" s="131"/>
      <c r="J103" s="132"/>
      <c r="K103" s="133"/>
      <c r="L103" s="114"/>
      <c r="M103" s="103"/>
      <c r="N103" s="109">
        <f t="shared" si="3"/>
        <v>0</v>
      </c>
      <c r="O103" s="104" t="str">
        <f t="shared" si="4"/>
        <v>Học lại</v>
      </c>
      <c r="S103" s="130"/>
      <c r="T103" s="131"/>
      <c r="U103" s="131"/>
      <c r="V103" s="132"/>
    </row>
    <row r="104" spans="1:22" ht="16.5" hidden="1">
      <c r="A104" s="2">
        <v>8</v>
      </c>
      <c r="B104" s="80" t="str">
        <f t="shared" si="2"/>
        <v>LTCD-212-K7</v>
      </c>
      <c r="C104" s="80" t="str">
        <f t="shared" si="2"/>
        <v>Phạm Thị Ngọc </v>
      </c>
      <c r="D104" s="80" t="str">
        <f t="shared" si="2"/>
        <v>Thủy</v>
      </c>
      <c r="E104" s="80" t="str">
        <f t="shared" si="2"/>
        <v>10/11/1987</v>
      </c>
      <c r="F104" s="123" t="str">
        <f t="shared" si="2"/>
        <v>BRVT</v>
      </c>
      <c r="G104" s="130"/>
      <c r="H104" s="131"/>
      <c r="I104" s="131"/>
      <c r="J104" s="132"/>
      <c r="K104" s="133"/>
      <c r="L104" s="114"/>
      <c r="M104" s="103"/>
      <c r="N104" s="109">
        <f t="shared" si="3"/>
        <v>0</v>
      </c>
      <c r="O104" s="104" t="str">
        <f t="shared" si="4"/>
        <v>Học lại</v>
      </c>
      <c r="S104" s="130"/>
      <c r="T104" s="131"/>
      <c r="U104" s="131"/>
      <c r="V104" s="132"/>
    </row>
    <row r="105" spans="1:22" ht="16.5" hidden="1">
      <c r="A105" s="2">
        <v>9</v>
      </c>
      <c r="B105" s="80" t="str">
        <f t="shared" si="2"/>
        <v>LTCD-213-K7</v>
      </c>
      <c r="C105" s="80" t="str">
        <f t="shared" si="2"/>
        <v>Lê Thái Huyền </v>
      </c>
      <c r="D105" s="80" t="str">
        <f t="shared" si="2"/>
        <v>Trâm</v>
      </c>
      <c r="E105" s="80" t="str">
        <f t="shared" si="2"/>
        <v>04/09/1995</v>
      </c>
      <c r="F105" s="123" t="str">
        <f t="shared" si="2"/>
        <v>BRVT</v>
      </c>
      <c r="G105" s="130"/>
      <c r="H105" s="131"/>
      <c r="I105" s="131"/>
      <c r="J105" s="132"/>
      <c r="K105" s="133"/>
      <c r="L105" s="114"/>
      <c r="M105" s="103"/>
      <c r="N105" s="109">
        <f t="shared" si="3"/>
        <v>0</v>
      </c>
      <c r="O105" s="104" t="str">
        <f t="shared" si="4"/>
        <v>Học lại</v>
      </c>
      <c r="S105" s="130"/>
      <c r="T105" s="131"/>
      <c r="U105" s="131"/>
      <c r="V105" s="132"/>
    </row>
    <row r="106" spans="1:22" ht="16.5" hidden="1">
      <c r="A106" s="2">
        <v>10</v>
      </c>
      <c r="B106" s="80" t="str">
        <f t="shared" si="2"/>
        <v>LTCD-214-K7</v>
      </c>
      <c r="C106" s="80" t="str">
        <f t="shared" si="2"/>
        <v>Nguyễn Thị Thùy </v>
      </c>
      <c r="D106" s="80" t="str">
        <f t="shared" si="2"/>
        <v>Trang</v>
      </c>
      <c r="E106" s="80" t="str">
        <f t="shared" si="2"/>
        <v>19/12/1996</v>
      </c>
      <c r="F106" s="123" t="str">
        <f t="shared" si="2"/>
        <v>Bà Rịa</v>
      </c>
      <c r="G106" s="130"/>
      <c r="H106" s="131"/>
      <c r="I106" s="131"/>
      <c r="J106" s="132"/>
      <c r="K106" s="133"/>
      <c r="L106" s="114"/>
      <c r="M106" s="103"/>
      <c r="N106" s="109">
        <f t="shared" si="3"/>
        <v>0</v>
      </c>
      <c r="O106" s="104" t="str">
        <f t="shared" si="4"/>
        <v>Học lại</v>
      </c>
      <c r="S106" s="130"/>
      <c r="T106" s="131"/>
      <c r="U106" s="131"/>
      <c r="V106" s="132"/>
    </row>
    <row r="107" spans="1:22" ht="16.5" hidden="1">
      <c r="A107" s="2">
        <v>11</v>
      </c>
      <c r="B107" s="80" t="str">
        <f aca="true" t="shared" si="5" ref="B107:F116">B80</f>
        <v>LTCD-215-K7</v>
      </c>
      <c r="C107" s="80" t="str">
        <f t="shared" si="5"/>
        <v>Nguyễn Thị Lệ</v>
      </c>
      <c r="D107" s="80" t="str">
        <f t="shared" si="5"/>
        <v>Trinh</v>
      </c>
      <c r="E107" s="80" t="str">
        <f t="shared" si="5"/>
        <v>30/06/1994</v>
      </c>
      <c r="F107" s="123" t="str">
        <f t="shared" si="5"/>
        <v>BRVT</v>
      </c>
      <c r="G107" s="130"/>
      <c r="H107" s="131"/>
      <c r="I107" s="131"/>
      <c r="J107" s="132"/>
      <c r="K107" s="133"/>
      <c r="L107" s="114"/>
      <c r="M107" s="103"/>
      <c r="N107" s="109">
        <f t="shared" si="3"/>
        <v>0</v>
      </c>
      <c r="O107" s="104" t="str">
        <f t="shared" si="4"/>
        <v>Học lại</v>
      </c>
      <c r="S107" s="130"/>
      <c r="T107" s="131"/>
      <c r="U107" s="131"/>
      <c r="V107" s="132"/>
    </row>
    <row r="108" spans="1:22" ht="16.5" hidden="1">
      <c r="A108" s="2">
        <v>12</v>
      </c>
      <c r="B108" s="80" t="str">
        <f t="shared" si="5"/>
        <v>LTCD-216-K7</v>
      </c>
      <c r="C108" s="80" t="str">
        <f t="shared" si="5"/>
        <v>Trần Thị Phương</v>
      </c>
      <c r="D108" s="80" t="str">
        <f t="shared" si="5"/>
        <v>Uyên</v>
      </c>
      <c r="E108" s="80" t="str">
        <f t="shared" si="5"/>
        <v>15/12/10984</v>
      </c>
      <c r="F108" s="123" t="str">
        <f t="shared" si="5"/>
        <v>BRVT</v>
      </c>
      <c r="G108" s="130"/>
      <c r="H108" s="131"/>
      <c r="I108" s="131"/>
      <c r="J108" s="132"/>
      <c r="K108" s="133"/>
      <c r="L108" s="114"/>
      <c r="M108" s="103"/>
      <c r="N108" s="109">
        <f t="shared" si="3"/>
        <v>0</v>
      </c>
      <c r="O108" s="104" t="str">
        <f t="shared" si="4"/>
        <v>Học lại</v>
      </c>
      <c r="S108" s="130"/>
      <c r="T108" s="131"/>
      <c r="U108" s="131"/>
      <c r="V108" s="132"/>
    </row>
    <row r="109" spans="1:15" ht="16.5" hidden="1">
      <c r="A109" s="2">
        <v>13</v>
      </c>
      <c r="B109" s="80" t="str">
        <f t="shared" si="5"/>
        <v>LTCD-217-K7</v>
      </c>
      <c r="C109" s="80" t="str">
        <f t="shared" si="5"/>
        <v>Võ Quế</v>
      </c>
      <c r="D109" s="80" t="str">
        <f t="shared" si="5"/>
        <v>Hương</v>
      </c>
      <c r="E109" s="80" t="str">
        <f t="shared" si="5"/>
        <v>27/09/1989</v>
      </c>
      <c r="F109" s="123" t="str">
        <f t="shared" si="5"/>
        <v>BRVT</v>
      </c>
      <c r="G109" s="130"/>
      <c r="H109" s="131"/>
      <c r="I109" s="131"/>
      <c r="J109" s="132"/>
      <c r="K109" s="133"/>
      <c r="L109" s="114"/>
      <c r="M109" s="103"/>
      <c r="N109" s="109">
        <f t="shared" si="3"/>
        <v>0</v>
      </c>
      <c r="O109" s="104" t="str">
        <f t="shared" si="4"/>
        <v>Học lại</v>
      </c>
    </row>
    <row r="110" spans="1:15" ht="16.5" hidden="1">
      <c r="A110" s="2">
        <v>14</v>
      </c>
      <c r="B110" s="80" t="str">
        <f t="shared" si="5"/>
        <v>LTCD-218-K7</v>
      </c>
      <c r="C110" s="80" t="str">
        <f t="shared" si="5"/>
        <v>Bùi Thị Bích</v>
      </c>
      <c r="D110" s="80" t="str">
        <f t="shared" si="5"/>
        <v>Thảo</v>
      </c>
      <c r="E110" s="80" t="str">
        <f t="shared" si="5"/>
        <v>17/08/1984</v>
      </c>
      <c r="F110" s="123" t="str">
        <f t="shared" si="5"/>
        <v>Đất Đỏ</v>
      </c>
      <c r="G110" s="130"/>
      <c r="H110" s="131"/>
      <c r="I110" s="131"/>
      <c r="J110" s="132"/>
      <c r="K110" s="133"/>
      <c r="L110" s="114"/>
      <c r="M110" s="103"/>
      <c r="N110" s="109">
        <f t="shared" si="3"/>
        <v>0</v>
      </c>
      <c r="O110" s="104" t="str">
        <f t="shared" si="4"/>
        <v>Học lại</v>
      </c>
    </row>
    <row r="111" spans="1:15" ht="16.5" hidden="1">
      <c r="A111" s="2">
        <v>15</v>
      </c>
      <c r="B111" s="80" t="str">
        <f t="shared" si="5"/>
        <v>LTCD-219-K7</v>
      </c>
      <c r="C111" s="80" t="str">
        <f t="shared" si="5"/>
        <v>Đoàn Thị Ngọc </v>
      </c>
      <c r="D111" s="80" t="str">
        <f t="shared" si="5"/>
        <v>Tuyền</v>
      </c>
      <c r="E111" s="80" t="str">
        <f t="shared" si="5"/>
        <v>21/08/1994</v>
      </c>
      <c r="F111" s="123" t="str">
        <f t="shared" si="5"/>
        <v>BRVT</v>
      </c>
      <c r="G111" s="130"/>
      <c r="H111" s="131"/>
      <c r="I111" s="131"/>
      <c r="J111" s="132"/>
      <c r="K111" s="133"/>
      <c r="L111" s="114"/>
      <c r="M111" s="103"/>
      <c r="N111" s="109">
        <f t="shared" si="3"/>
        <v>0</v>
      </c>
      <c r="O111" s="104" t="str">
        <f t="shared" si="4"/>
        <v>Học lại</v>
      </c>
    </row>
    <row r="112" spans="1:23" ht="16.5" hidden="1">
      <c r="A112" s="2">
        <v>16</v>
      </c>
      <c r="B112" s="80" t="str">
        <f t="shared" si="5"/>
        <v>LTCD-220-K7</v>
      </c>
      <c r="C112" s="80" t="str">
        <f t="shared" si="5"/>
        <v>Bùi Thị Ánh </v>
      </c>
      <c r="D112" s="80" t="str">
        <f t="shared" si="5"/>
        <v>Tuyết</v>
      </c>
      <c r="E112" s="80" t="str">
        <f t="shared" si="5"/>
        <v>12/05/1989</v>
      </c>
      <c r="F112" s="123" t="str">
        <f t="shared" si="5"/>
        <v>Đồng Nai</v>
      </c>
      <c r="G112" s="130"/>
      <c r="H112" s="131"/>
      <c r="I112" s="131"/>
      <c r="J112" s="132"/>
      <c r="K112" s="133"/>
      <c r="L112" s="114"/>
      <c r="M112" s="103"/>
      <c r="N112" s="109">
        <f t="shared" si="3"/>
        <v>0</v>
      </c>
      <c r="O112" s="104" t="str">
        <f t="shared" si="4"/>
        <v>Học lại</v>
      </c>
      <c r="R112" s="130"/>
      <c r="S112" s="131"/>
      <c r="T112" s="131"/>
      <c r="U112" s="132"/>
      <c r="V112" s="133"/>
      <c r="W112" s="114"/>
    </row>
    <row r="113" spans="1:23" ht="16.5" hidden="1">
      <c r="A113" s="2">
        <v>17</v>
      </c>
      <c r="B113" s="80" t="str">
        <f t="shared" si="5"/>
        <v>LTCD-221-K7</v>
      </c>
      <c r="C113" s="80" t="str">
        <f t="shared" si="5"/>
        <v>Nguyễn Thị Phượng </v>
      </c>
      <c r="D113" s="80" t="str">
        <f t="shared" si="5"/>
        <v>Xuân</v>
      </c>
      <c r="E113" s="80" t="str">
        <f t="shared" si="5"/>
        <v>06/07/1994</v>
      </c>
      <c r="F113" s="123" t="str">
        <f t="shared" si="5"/>
        <v>BRVT</v>
      </c>
      <c r="G113" s="130"/>
      <c r="H113" s="131"/>
      <c r="I113" s="131"/>
      <c r="J113" s="132"/>
      <c r="K113" s="133"/>
      <c r="L113" s="114"/>
      <c r="M113" s="103"/>
      <c r="N113" s="109">
        <f t="shared" si="3"/>
        <v>0</v>
      </c>
      <c r="O113" s="104" t="str">
        <f t="shared" si="4"/>
        <v>Học lại</v>
      </c>
      <c r="R113" s="130"/>
      <c r="S113" s="131"/>
      <c r="T113" s="131"/>
      <c r="U113" s="132"/>
      <c r="V113" s="133"/>
      <c r="W113" s="114"/>
    </row>
    <row r="114" spans="1:15" ht="16.5" hidden="1">
      <c r="A114" s="2">
        <v>18</v>
      </c>
      <c r="B114" s="80" t="str">
        <f t="shared" si="5"/>
        <v>LTCD-222-K7</v>
      </c>
      <c r="C114" s="80" t="str">
        <f t="shared" si="5"/>
        <v>Trần Thị </v>
      </c>
      <c r="D114" s="80" t="str">
        <f t="shared" si="5"/>
        <v>Loan</v>
      </c>
      <c r="E114" s="80" t="str">
        <f t="shared" si="5"/>
        <v>05/06/1991</v>
      </c>
      <c r="F114" s="123" t="str">
        <f t="shared" si="5"/>
        <v>Hà Tĩnh</v>
      </c>
      <c r="G114" s="130"/>
      <c r="H114" s="131"/>
      <c r="I114" s="131"/>
      <c r="J114" s="132"/>
      <c r="K114" s="133"/>
      <c r="L114" s="114"/>
      <c r="M114" s="103"/>
      <c r="N114" s="109">
        <f t="shared" si="3"/>
        <v>0</v>
      </c>
      <c r="O114" s="104" t="str">
        <f t="shared" si="4"/>
        <v>Học lại</v>
      </c>
    </row>
    <row r="115" spans="1:15" ht="16.5" hidden="1">
      <c r="A115" s="2">
        <v>19</v>
      </c>
      <c r="B115" s="80" t="str">
        <f t="shared" si="5"/>
        <v>LTCD-223-K7</v>
      </c>
      <c r="C115" s="80" t="str">
        <f t="shared" si="5"/>
        <v>Trần Thị </v>
      </c>
      <c r="D115" s="80" t="str">
        <f t="shared" si="5"/>
        <v>Chuyên</v>
      </c>
      <c r="E115" s="80" t="str">
        <f t="shared" si="5"/>
        <v>13/05/1991</v>
      </c>
      <c r="F115" s="123" t="str">
        <f t="shared" si="5"/>
        <v>Thanh Hóa</v>
      </c>
      <c r="G115" s="130"/>
      <c r="H115" s="131"/>
      <c r="I115" s="131"/>
      <c r="J115" s="132"/>
      <c r="K115" s="133"/>
      <c r="L115" s="114"/>
      <c r="M115" s="103"/>
      <c r="N115" s="109">
        <f t="shared" si="3"/>
        <v>0</v>
      </c>
      <c r="O115" s="104" t="str">
        <f t="shared" si="4"/>
        <v>Học lại</v>
      </c>
    </row>
    <row r="116" spans="1:15" ht="16.5" hidden="1">
      <c r="A116" s="2"/>
      <c r="B116" s="80"/>
      <c r="C116" s="80"/>
      <c r="D116" s="80"/>
      <c r="E116" s="80"/>
      <c r="F116" s="123"/>
      <c r="G116" s="130"/>
      <c r="H116" s="131"/>
      <c r="I116" s="131"/>
      <c r="J116" s="133"/>
      <c r="K116" s="133"/>
      <c r="L116" s="114"/>
      <c r="M116" s="103"/>
      <c r="N116" s="109"/>
      <c r="O116" s="104"/>
    </row>
    <row r="117" spans="1:15" ht="16.5" hidden="1">
      <c r="A117" s="134"/>
      <c r="B117" s="134"/>
      <c r="C117" s="134"/>
      <c r="D117" s="134"/>
      <c r="E117" s="134"/>
      <c r="F117" s="135"/>
      <c r="G117" s="136"/>
      <c r="H117" s="137"/>
      <c r="I117" s="137"/>
      <c r="J117" s="138"/>
      <c r="K117" s="115"/>
      <c r="L117" s="139"/>
      <c r="M117" s="140"/>
      <c r="N117" s="141"/>
      <c r="O117" s="120"/>
    </row>
    <row r="118" ht="15.75" hidden="1"/>
    <row r="119" ht="22.5" hidden="1">
      <c r="A119" s="86" t="str">
        <f>C51</f>
        <v>Kinh tế lượng &amp; phần mềm Eview</v>
      </c>
    </row>
    <row r="120" spans="1:15" ht="63.75" customHeight="1" hidden="1">
      <c r="A120" s="160" t="s">
        <v>2</v>
      </c>
      <c r="B120" s="87" t="s">
        <v>42</v>
      </c>
      <c r="C120" s="91" t="s">
        <v>3</v>
      </c>
      <c r="D120" s="92"/>
      <c r="E120" s="89" t="s">
        <v>4</v>
      </c>
      <c r="F120" s="89" t="s">
        <v>5</v>
      </c>
      <c r="G120" s="4" t="s">
        <v>6</v>
      </c>
      <c r="H120" s="4" t="s">
        <v>7</v>
      </c>
      <c r="I120" s="4"/>
      <c r="J120" s="4" t="s">
        <v>8</v>
      </c>
      <c r="K120" s="4"/>
      <c r="L120" s="99" t="s">
        <v>9</v>
      </c>
      <c r="M120" s="100"/>
      <c r="N120" s="87" t="s">
        <v>10</v>
      </c>
      <c r="O120" s="87" t="s">
        <v>11</v>
      </c>
    </row>
    <row r="121" spans="1:15" ht="15.75" hidden="1">
      <c r="A121" s="161"/>
      <c r="B121" s="90"/>
      <c r="C121" s="93"/>
      <c r="D121" s="94"/>
      <c r="E121" s="90"/>
      <c r="F121" s="90"/>
      <c r="G121" s="4"/>
      <c r="H121" s="3" t="s">
        <v>12</v>
      </c>
      <c r="I121" s="3" t="s">
        <v>13</v>
      </c>
      <c r="J121" s="3" t="s">
        <v>12</v>
      </c>
      <c r="K121" s="3" t="s">
        <v>13</v>
      </c>
      <c r="L121" s="78" t="s">
        <v>40</v>
      </c>
      <c r="M121" s="4" t="s">
        <v>41</v>
      </c>
      <c r="N121" s="97"/>
      <c r="O121" s="97"/>
    </row>
    <row r="122" spans="1:15" ht="15.75" hidden="1">
      <c r="A122" s="162"/>
      <c r="B122" s="88"/>
      <c r="C122" s="95"/>
      <c r="D122" s="96"/>
      <c r="E122" s="88"/>
      <c r="F122" s="88"/>
      <c r="G122" s="4"/>
      <c r="H122" s="3"/>
      <c r="I122" s="3"/>
      <c r="J122" s="3"/>
      <c r="K122" s="3"/>
      <c r="L122" s="4"/>
      <c r="M122" s="4"/>
      <c r="N122" s="98"/>
      <c r="O122" s="98"/>
    </row>
    <row r="123" spans="1:15" ht="16.5" hidden="1">
      <c r="A123" s="2">
        <v>1</v>
      </c>
      <c r="B123" s="80" t="str">
        <f aca="true" t="shared" si="6" ref="B123:F132">B70</f>
        <v>LTCD-205-K7</v>
      </c>
      <c r="C123" s="80" t="str">
        <f t="shared" si="6"/>
        <v>Đinh Thái Anh </v>
      </c>
      <c r="D123" s="80" t="str">
        <f t="shared" si="6"/>
        <v>Hào</v>
      </c>
      <c r="E123" s="80" t="str">
        <f t="shared" si="6"/>
        <v>26/11/1991</v>
      </c>
      <c r="F123" s="122" t="str">
        <f t="shared" si="6"/>
        <v>BRVT</v>
      </c>
      <c r="G123" s="130"/>
      <c r="H123" s="131"/>
      <c r="I123" s="131"/>
      <c r="J123" s="132"/>
      <c r="K123" s="133"/>
      <c r="L123" s="114">
        <v>6.5</v>
      </c>
      <c r="M123" s="103"/>
      <c r="N123" s="109">
        <f>ROUND(ROUND(((IF(K123&lt;&gt;"",J123*2+K123*2,J123*2)+IF(H123&lt;&gt;"",H123,0))/(IF(K123&lt;&gt;"",4,2)+IF(H123&lt;&gt;"",1,0))*3+G123)/4,2)*0.4+IF(M123&lt;&gt;"",M123,L123)*0.6,1)</f>
        <v>3.9</v>
      </c>
      <c r="O123" s="104" t="s">
        <v>127</v>
      </c>
    </row>
    <row r="124" spans="1:15" ht="16.5" hidden="1">
      <c r="A124" s="2">
        <v>2</v>
      </c>
      <c r="B124" s="80" t="str">
        <f t="shared" si="6"/>
        <v>LTCD-206-K7</v>
      </c>
      <c r="C124" s="80" t="str">
        <f t="shared" si="6"/>
        <v>Phạm Thị </v>
      </c>
      <c r="D124" s="80" t="str">
        <f t="shared" si="6"/>
        <v>Huỳnh</v>
      </c>
      <c r="E124" s="80" t="str">
        <f t="shared" si="6"/>
        <v>28/04/1994</v>
      </c>
      <c r="F124" s="122" t="str">
        <f t="shared" si="6"/>
        <v>Bình Định</v>
      </c>
      <c r="G124" s="130"/>
      <c r="H124" s="131"/>
      <c r="I124" s="131"/>
      <c r="J124" s="132"/>
      <c r="K124" s="133"/>
      <c r="L124" s="114">
        <v>7</v>
      </c>
      <c r="M124" s="103"/>
      <c r="N124" s="109">
        <f aca="true" t="shared" si="7" ref="N124:N141">ROUND(ROUND(((IF(K124&lt;&gt;"",J124*2+K124*2,J124*2)+IF(H124&lt;&gt;"",H124,0))/(IF(K124&lt;&gt;"",4,2)+IF(H124&lt;&gt;"",1,0))*3+G124)/4,2)*0.4+IF(M124&lt;&gt;"",M124,L124)*0.6,1)</f>
        <v>4.2</v>
      </c>
      <c r="O124" s="104" t="s">
        <v>127</v>
      </c>
    </row>
    <row r="125" spans="1:15" ht="16.5" hidden="1">
      <c r="A125" s="2">
        <v>3</v>
      </c>
      <c r="B125" s="80" t="str">
        <f t="shared" si="6"/>
        <v>LTCD-207-K7</v>
      </c>
      <c r="C125" s="80" t="str">
        <f t="shared" si="6"/>
        <v>Nguyễn Thị Ngọc </v>
      </c>
      <c r="D125" s="80" t="str">
        <f t="shared" si="6"/>
        <v>Linh</v>
      </c>
      <c r="E125" s="80" t="str">
        <f t="shared" si="6"/>
        <v>19/04/1992</v>
      </c>
      <c r="F125" s="122" t="str">
        <f t="shared" si="6"/>
        <v>Thanh Hóa</v>
      </c>
      <c r="G125" s="130"/>
      <c r="H125" s="131"/>
      <c r="I125" s="131"/>
      <c r="J125" s="132"/>
      <c r="K125" s="133"/>
      <c r="L125" s="114">
        <v>7.5</v>
      </c>
      <c r="M125" s="103"/>
      <c r="N125" s="109">
        <f t="shared" si="7"/>
        <v>4.5</v>
      </c>
      <c r="O125" s="104" t="s">
        <v>127</v>
      </c>
    </row>
    <row r="126" spans="1:15" ht="16.5" hidden="1">
      <c r="A126" s="2">
        <v>4</v>
      </c>
      <c r="B126" s="80" t="str">
        <f t="shared" si="6"/>
        <v>LTCD-208-K7</v>
      </c>
      <c r="C126" s="80" t="str">
        <f t="shared" si="6"/>
        <v>Nguyễn Thúy </v>
      </c>
      <c r="D126" s="80" t="str">
        <f t="shared" si="6"/>
        <v>Ngân</v>
      </c>
      <c r="E126" s="80" t="str">
        <f t="shared" si="6"/>
        <v>29/11/1988</v>
      </c>
      <c r="F126" s="122" t="str">
        <f t="shared" si="6"/>
        <v>BRVT</v>
      </c>
      <c r="G126" s="130"/>
      <c r="H126" s="131"/>
      <c r="I126" s="131"/>
      <c r="J126" s="132"/>
      <c r="K126" s="133"/>
      <c r="L126" s="114">
        <v>8</v>
      </c>
      <c r="M126" s="103"/>
      <c r="N126" s="109">
        <f t="shared" si="7"/>
        <v>4.8</v>
      </c>
      <c r="O126" s="104" t="s">
        <v>127</v>
      </c>
    </row>
    <row r="127" spans="1:15" ht="16.5" hidden="1">
      <c r="A127" s="2">
        <v>5</v>
      </c>
      <c r="B127" s="80" t="str">
        <f t="shared" si="6"/>
        <v>LTCD-209-K7</v>
      </c>
      <c r="C127" s="80" t="str">
        <f t="shared" si="6"/>
        <v>Bùi Phạm Kiều </v>
      </c>
      <c r="D127" s="80" t="str">
        <f t="shared" si="6"/>
        <v>Linh</v>
      </c>
      <c r="E127" s="80" t="str">
        <f t="shared" si="6"/>
        <v>15/06/1986</v>
      </c>
      <c r="F127" s="122" t="str">
        <f t="shared" si="6"/>
        <v>Bà Rịa</v>
      </c>
      <c r="G127" s="130"/>
      <c r="H127" s="131"/>
      <c r="I127" s="131"/>
      <c r="J127" s="132"/>
      <c r="K127" s="133"/>
      <c r="L127" s="114"/>
      <c r="M127" s="103"/>
      <c r="N127" s="109">
        <f t="shared" si="7"/>
        <v>0</v>
      </c>
      <c r="O127" s="104" t="str">
        <f aca="true" t="shared" si="8" ref="O127:O141">IF(F127=$P$67,F127,IF(AND(N127&lt;4,MAX(G127:K127)=0),"Học lại",IF(N127&lt;4,"Học lại","")))</f>
        <v>Học lại</v>
      </c>
    </row>
    <row r="128" spans="1:15" ht="16.5" hidden="1">
      <c r="A128" s="2">
        <v>6</v>
      </c>
      <c r="B128" s="80" t="str">
        <f t="shared" si="6"/>
        <v>LTCD-210-K7</v>
      </c>
      <c r="C128" s="80" t="str">
        <f t="shared" si="6"/>
        <v>Nguyễn Thị </v>
      </c>
      <c r="D128" s="80" t="str">
        <f t="shared" si="6"/>
        <v>Nhung</v>
      </c>
      <c r="E128" s="80" t="str">
        <f t="shared" si="6"/>
        <v>24/09/1992</v>
      </c>
      <c r="F128" s="122" t="str">
        <f t="shared" si="6"/>
        <v>Hà Tĩnh</v>
      </c>
      <c r="G128" s="130"/>
      <c r="H128" s="131"/>
      <c r="I128" s="131"/>
      <c r="J128" s="132"/>
      <c r="K128" s="133"/>
      <c r="L128" s="114"/>
      <c r="M128" s="103"/>
      <c r="N128" s="109">
        <f t="shared" si="7"/>
        <v>0</v>
      </c>
      <c r="O128" s="104" t="str">
        <f t="shared" si="8"/>
        <v>Học lại</v>
      </c>
    </row>
    <row r="129" spans="1:15" ht="16.5" hidden="1">
      <c r="A129" s="2">
        <v>7</v>
      </c>
      <c r="B129" s="80" t="str">
        <f t="shared" si="6"/>
        <v>LTCD-211-K7</v>
      </c>
      <c r="C129" s="80" t="str">
        <f t="shared" si="6"/>
        <v>Bùi Thị </v>
      </c>
      <c r="D129" s="80" t="str">
        <f t="shared" si="6"/>
        <v>Thúy</v>
      </c>
      <c r="E129" s="80" t="str">
        <f t="shared" si="6"/>
        <v>10/10/1988</v>
      </c>
      <c r="F129" s="122" t="str">
        <f t="shared" si="6"/>
        <v>Nghệ An</v>
      </c>
      <c r="G129" s="130"/>
      <c r="H129" s="131"/>
      <c r="I129" s="131"/>
      <c r="J129" s="132"/>
      <c r="K129" s="133"/>
      <c r="L129" s="114"/>
      <c r="M129" s="103"/>
      <c r="N129" s="109">
        <f t="shared" si="7"/>
        <v>0</v>
      </c>
      <c r="O129" s="104" t="str">
        <f t="shared" si="8"/>
        <v>Học lại</v>
      </c>
    </row>
    <row r="130" spans="1:15" ht="16.5" hidden="1">
      <c r="A130" s="2">
        <v>8</v>
      </c>
      <c r="B130" s="80" t="str">
        <f t="shared" si="6"/>
        <v>LTCD-212-K7</v>
      </c>
      <c r="C130" s="80" t="str">
        <f t="shared" si="6"/>
        <v>Phạm Thị Ngọc </v>
      </c>
      <c r="D130" s="80" t="str">
        <f t="shared" si="6"/>
        <v>Thủy</v>
      </c>
      <c r="E130" s="80" t="str">
        <f t="shared" si="6"/>
        <v>10/11/1987</v>
      </c>
      <c r="F130" s="122" t="str">
        <f t="shared" si="6"/>
        <v>BRVT</v>
      </c>
      <c r="G130" s="130"/>
      <c r="H130" s="131"/>
      <c r="I130" s="131"/>
      <c r="J130" s="132"/>
      <c r="K130" s="133"/>
      <c r="L130" s="114"/>
      <c r="M130" s="103"/>
      <c r="N130" s="109">
        <f t="shared" si="7"/>
        <v>0</v>
      </c>
      <c r="O130" s="104" t="str">
        <f t="shared" si="8"/>
        <v>Học lại</v>
      </c>
    </row>
    <row r="131" spans="1:15" ht="16.5" hidden="1">
      <c r="A131" s="2">
        <v>9</v>
      </c>
      <c r="B131" s="80" t="str">
        <f t="shared" si="6"/>
        <v>LTCD-213-K7</v>
      </c>
      <c r="C131" s="80" t="str">
        <f t="shared" si="6"/>
        <v>Lê Thái Huyền </v>
      </c>
      <c r="D131" s="80" t="str">
        <f t="shared" si="6"/>
        <v>Trâm</v>
      </c>
      <c r="E131" s="80" t="str">
        <f t="shared" si="6"/>
        <v>04/09/1995</v>
      </c>
      <c r="F131" s="122" t="str">
        <f t="shared" si="6"/>
        <v>BRVT</v>
      </c>
      <c r="G131" s="130"/>
      <c r="H131" s="131"/>
      <c r="I131" s="131"/>
      <c r="J131" s="132"/>
      <c r="K131" s="133"/>
      <c r="L131" s="114"/>
      <c r="M131" s="103"/>
      <c r="N131" s="109">
        <f t="shared" si="7"/>
        <v>0</v>
      </c>
      <c r="O131" s="104" t="str">
        <f t="shared" si="8"/>
        <v>Học lại</v>
      </c>
    </row>
    <row r="132" spans="1:15" ht="16.5" hidden="1">
      <c r="A132" s="2">
        <v>10</v>
      </c>
      <c r="B132" s="80" t="str">
        <f t="shared" si="6"/>
        <v>LTCD-214-K7</v>
      </c>
      <c r="C132" s="80" t="str">
        <f t="shared" si="6"/>
        <v>Nguyễn Thị Thùy </v>
      </c>
      <c r="D132" s="80" t="str">
        <f t="shared" si="6"/>
        <v>Trang</v>
      </c>
      <c r="E132" s="80" t="str">
        <f t="shared" si="6"/>
        <v>19/12/1996</v>
      </c>
      <c r="F132" s="122" t="str">
        <f t="shared" si="6"/>
        <v>Bà Rịa</v>
      </c>
      <c r="G132" s="130"/>
      <c r="H132" s="131"/>
      <c r="I132" s="131"/>
      <c r="J132" s="132"/>
      <c r="K132" s="133"/>
      <c r="L132" s="114"/>
      <c r="M132" s="103"/>
      <c r="N132" s="109">
        <f t="shared" si="7"/>
        <v>0</v>
      </c>
      <c r="O132" s="104" t="str">
        <f t="shared" si="8"/>
        <v>Học lại</v>
      </c>
    </row>
    <row r="133" spans="1:15" ht="16.5" hidden="1">
      <c r="A133" s="2">
        <v>11</v>
      </c>
      <c r="B133" s="80" t="str">
        <f aca="true" t="shared" si="9" ref="B133:F142">B80</f>
        <v>LTCD-215-K7</v>
      </c>
      <c r="C133" s="80" t="str">
        <f t="shared" si="9"/>
        <v>Nguyễn Thị Lệ</v>
      </c>
      <c r="D133" s="80" t="str">
        <f t="shared" si="9"/>
        <v>Trinh</v>
      </c>
      <c r="E133" s="80" t="str">
        <f t="shared" si="9"/>
        <v>30/06/1994</v>
      </c>
      <c r="F133" s="122" t="str">
        <f t="shared" si="9"/>
        <v>BRVT</v>
      </c>
      <c r="G133" s="130"/>
      <c r="H133" s="131"/>
      <c r="I133" s="131"/>
      <c r="J133" s="132"/>
      <c r="K133" s="133"/>
      <c r="L133" s="114"/>
      <c r="M133" s="103"/>
      <c r="N133" s="109">
        <f t="shared" si="7"/>
        <v>0</v>
      </c>
      <c r="O133" s="104" t="str">
        <f t="shared" si="8"/>
        <v>Học lại</v>
      </c>
    </row>
    <row r="134" spans="1:15" ht="16.5" hidden="1">
      <c r="A134" s="2">
        <v>12</v>
      </c>
      <c r="B134" s="80" t="str">
        <f t="shared" si="9"/>
        <v>LTCD-216-K7</v>
      </c>
      <c r="C134" s="80" t="str">
        <f t="shared" si="9"/>
        <v>Trần Thị Phương</v>
      </c>
      <c r="D134" s="80" t="str">
        <f t="shared" si="9"/>
        <v>Uyên</v>
      </c>
      <c r="E134" s="80" t="str">
        <f t="shared" si="9"/>
        <v>15/12/10984</v>
      </c>
      <c r="F134" s="122" t="str">
        <f t="shared" si="9"/>
        <v>BRVT</v>
      </c>
      <c r="G134" s="130"/>
      <c r="H134" s="131"/>
      <c r="I134" s="131"/>
      <c r="J134" s="132"/>
      <c r="K134" s="133"/>
      <c r="L134" s="114"/>
      <c r="M134" s="103"/>
      <c r="N134" s="109">
        <f t="shared" si="7"/>
        <v>0</v>
      </c>
      <c r="O134" s="104" t="str">
        <f t="shared" si="8"/>
        <v>Học lại</v>
      </c>
    </row>
    <row r="135" spans="1:15" ht="16.5" hidden="1">
      <c r="A135" s="2">
        <v>13</v>
      </c>
      <c r="B135" s="80" t="str">
        <f t="shared" si="9"/>
        <v>LTCD-217-K7</v>
      </c>
      <c r="C135" s="80" t="str">
        <f t="shared" si="9"/>
        <v>Võ Quế</v>
      </c>
      <c r="D135" s="80" t="str">
        <f t="shared" si="9"/>
        <v>Hương</v>
      </c>
      <c r="E135" s="80" t="str">
        <f t="shared" si="9"/>
        <v>27/09/1989</v>
      </c>
      <c r="F135" s="122" t="str">
        <f t="shared" si="9"/>
        <v>BRVT</v>
      </c>
      <c r="G135" s="130"/>
      <c r="H135" s="131"/>
      <c r="I135" s="131"/>
      <c r="J135" s="132"/>
      <c r="K135" s="133"/>
      <c r="L135" s="114"/>
      <c r="M135" s="103"/>
      <c r="N135" s="109">
        <f t="shared" si="7"/>
        <v>0</v>
      </c>
      <c r="O135" s="104" t="str">
        <f t="shared" si="8"/>
        <v>Học lại</v>
      </c>
    </row>
    <row r="136" spans="1:15" ht="16.5" hidden="1">
      <c r="A136" s="2">
        <v>14</v>
      </c>
      <c r="B136" s="80" t="str">
        <f t="shared" si="9"/>
        <v>LTCD-218-K7</v>
      </c>
      <c r="C136" s="80" t="str">
        <f t="shared" si="9"/>
        <v>Bùi Thị Bích</v>
      </c>
      <c r="D136" s="80" t="str">
        <f t="shared" si="9"/>
        <v>Thảo</v>
      </c>
      <c r="E136" s="80" t="str">
        <f t="shared" si="9"/>
        <v>17/08/1984</v>
      </c>
      <c r="F136" s="122" t="str">
        <f t="shared" si="9"/>
        <v>Đất Đỏ</v>
      </c>
      <c r="G136" s="130"/>
      <c r="H136" s="131"/>
      <c r="I136" s="131"/>
      <c r="J136" s="132"/>
      <c r="K136" s="133"/>
      <c r="L136" s="114"/>
      <c r="M136" s="103"/>
      <c r="N136" s="109">
        <f t="shared" si="7"/>
        <v>0</v>
      </c>
      <c r="O136" s="104" t="str">
        <f t="shared" si="8"/>
        <v>Học lại</v>
      </c>
    </row>
    <row r="137" spans="1:15" ht="16.5" hidden="1">
      <c r="A137" s="2">
        <v>15</v>
      </c>
      <c r="B137" s="80" t="str">
        <f t="shared" si="9"/>
        <v>LTCD-219-K7</v>
      </c>
      <c r="C137" s="80" t="str">
        <f t="shared" si="9"/>
        <v>Đoàn Thị Ngọc </v>
      </c>
      <c r="D137" s="80" t="str">
        <f t="shared" si="9"/>
        <v>Tuyền</v>
      </c>
      <c r="E137" s="80" t="str">
        <f t="shared" si="9"/>
        <v>21/08/1994</v>
      </c>
      <c r="F137" s="122" t="str">
        <f t="shared" si="9"/>
        <v>BRVT</v>
      </c>
      <c r="G137" s="130"/>
      <c r="H137" s="131"/>
      <c r="I137" s="131"/>
      <c r="J137" s="132"/>
      <c r="K137" s="133"/>
      <c r="L137" s="114"/>
      <c r="M137" s="103"/>
      <c r="N137" s="109">
        <f t="shared" si="7"/>
        <v>0</v>
      </c>
      <c r="O137" s="104" t="str">
        <f t="shared" si="8"/>
        <v>Học lại</v>
      </c>
    </row>
    <row r="138" spans="1:15" ht="16.5" hidden="1">
      <c r="A138" s="2">
        <v>16</v>
      </c>
      <c r="B138" s="80" t="str">
        <f t="shared" si="9"/>
        <v>LTCD-220-K7</v>
      </c>
      <c r="C138" s="80" t="str">
        <f t="shared" si="9"/>
        <v>Bùi Thị Ánh </v>
      </c>
      <c r="D138" s="80" t="str">
        <f t="shared" si="9"/>
        <v>Tuyết</v>
      </c>
      <c r="E138" s="80" t="str">
        <f t="shared" si="9"/>
        <v>12/05/1989</v>
      </c>
      <c r="F138" s="122" t="str">
        <f t="shared" si="9"/>
        <v>Đồng Nai</v>
      </c>
      <c r="G138" s="130"/>
      <c r="H138" s="131"/>
      <c r="I138" s="131"/>
      <c r="J138" s="132"/>
      <c r="K138" s="133"/>
      <c r="L138" s="114"/>
      <c r="M138" s="103"/>
      <c r="N138" s="109">
        <f t="shared" si="7"/>
        <v>0</v>
      </c>
      <c r="O138" s="104" t="str">
        <f t="shared" si="8"/>
        <v>Học lại</v>
      </c>
    </row>
    <row r="139" spans="1:15" ht="16.5" hidden="1">
      <c r="A139" s="2">
        <v>17</v>
      </c>
      <c r="B139" s="80" t="str">
        <f t="shared" si="9"/>
        <v>LTCD-221-K7</v>
      </c>
      <c r="C139" s="80" t="str">
        <f t="shared" si="9"/>
        <v>Nguyễn Thị Phượng </v>
      </c>
      <c r="D139" s="80" t="str">
        <f t="shared" si="9"/>
        <v>Xuân</v>
      </c>
      <c r="E139" s="80" t="str">
        <f t="shared" si="9"/>
        <v>06/07/1994</v>
      </c>
      <c r="F139" s="122" t="str">
        <f t="shared" si="9"/>
        <v>BRVT</v>
      </c>
      <c r="G139" s="130"/>
      <c r="H139" s="131"/>
      <c r="I139" s="131"/>
      <c r="J139" s="132"/>
      <c r="K139" s="133"/>
      <c r="L139" s="114"/>
      <c r="M139" s="103"/>
      <c r="N139" s="109">
        <f t="shared" si="7"/>
        <v>0</v>
      </c>
      <c r="O139" s="104" t="str">
        <f t="shared" si="8"/>
        <v>Học lại</v>
      </c>
    </row>
    <row r="140" spans="1:15" ht="16.5" hidden="1">
      <c r="A140" s="2">
        <v>18</v>
      </c>
      <c r="B140" s="80" t="str">
        <f t="shared" si="9"/>
        <v>LTCD-222-K7</v>
      </c>
      <c r="C140" s="80" t="str">
        <f t="shared" si="9"/>
        <v>Trần Thị </v>
      </c>
      <c r="D140" s="80" t="str">
        <f t="shared" si="9"/>
        <v>Loan</v>
      </c>
      <c r="E140" s="80" t="str">
        <f t="shared" si="9"/>
        <v>05/06/1991</v>
      </c>
      <c r="F140" s="122" t="str">
        <f t="shared" si="9"/>
        <v>Hà Tĩnh</v>
      </c>
      <c r="G140" s="130"/>
      <c r="H140" s="131"/>
      <c r="I140" s="131"/>
      <c r="J140" s="132"/>
      <c r="K140" s="133"/>
      <c r="L140" s="114"/>
      <c r="M140" s="103"/>
      <c r="N140" s="109">
        <f t="shared" si="7"/>
        <v>0</v>
      </c>
      <c r="O140" s="104" t="str">
        <f t="shared" si="8"/>
        <v>Học lại</v>
      </c>
    </row>
    <row r="141" spans="1:15" ht="16.5" hidden="1">
      <c r="A141" s="2">
        <v>19</v>
      </c>
      <c r="B141" s="80" t="str">
        <f t="shared" si="9"/>
        <v>LTCD-223-K7</v>
      </c>
      <c r="C141" s="80" t="str">
        <f t="shared" si="9"/>
        <v>Trần Thị </v>
      </c>
      <c r="D141" s="80" t="str">
        <f t="shared" si="9"/>
        <v>Chuyên</v>
      </c>
      <c r="E141" s="80" t="str">
        <f t="shared" si="9"/>
        <v>13/05/1991</v>
      </c>
      <c r="F141" s="122" t="str">
        <f t="shared" si="9"/>
        <v>Thanh Hóa</v>
      </c>
      <c r="G141" s="130"/>
      <c r="H141" s="131"/>
      <c r="I141" s="131"/>
      <c r="J141" s="132"/>
      <c r="K141" s="133"/>
      <c r="L141" s="114"/>
      <c r="M141" s="103"/>
      <c r="N141" s="109">
        <f t="shared" si="7"/>
        <v>0</v>
      </c>
      <c r="O141" s="104" t="str">
        <f t="shared" si="8"/>
        <v>Học lại</v>
      </c>
    </row>
    <row r="142" spans="1:15" ht="16.5" hidden="1">
      <c r="A142" s="2"/>
      <c r="B142" s="80"/>
      <c r="C142" s="80"/>
      <c r="D142" s="80"/>
      <c r="E142" s="80"/>
      <c r="F142" s="122"/>
      <c r="G142" s="130"/>
      <c r="H142" s="131"/>
      <c r="I142" s="131"/>
      <c r="J142" s="132"/>
      <c r="K142" s="147"/>
      <c r="L142" s="147"/>
      <c r="M142" s="103"/>
      <c r="N142" s="109"/>
      <c r="O142" s="104"/>
    </row>
    <row r="143" ht="15.75" hidden="1"/>
    <row r="144" ht="15.75" hidden="1"/>
    <row r="145" ht="15.75" hidden="1"/>
    <row r="146" ht="15.75" hidden="1">
      <c r="A146" s="6">
        <f>C52</f>
        <v>0</v>
      </c>
    </row>
    <row r="147" spans="1:15" ht="63.75" customHeight="1" hidden="1">
      <c r="A147" s="160" t="s">
        <v>2</v>
      </c>
      <c r="B147" s="87" t="s">
        <v>42</v>
      </c>
      <c r="C147" s="91" t="s">
        <v>3</v>
      </c>
      <c r="D147" s="92"/>
      <c r="E147" s="89" t="s">
        <v>4</v>
      </c>
      <c r="F147" s="89" t="s">
        <v>5</v>
      </c>
      <c r="G147" s="4" t="s">
        <v>6</v>
      </c>
      <c r="H147" s="4" t="s">
        <v>7</v>
      </c>
      <c r="I147" s="4"/>
      <c r="J147" s="4" t="s">
        <v>8</v>
      </c>
      <c r="K147" s="4"/>
      <c r="L147" s="99" t="s">
        <v>9</v>
      </c>
      <c r="M147" s="100"/>
      <c r="N147" s="87" t="s">
        <v>10</v>
      </c>
      <c r="O147" s="87" t="s">
        <v>11</v>
      </c>
    </row>
    <row r="148" spans="1:15" ht="15.75" hidden="1">
      <c r="A148" s="161"/>
      <c r="B148" s="90"/>
      <c r="C148" s="93"/>
      <c r="D148" s="94"/>
      <c r="E148" s="90"/>
      <c r="F148" s="90"/>
      <c r="G148" s="4"/>
      <c r="H148" s="3" t="s">
        <v>12</v>
      </c>
      <c r="I148" s="3" t="s">
        <v>13</v>
      </c>
      <c r="J148" s="3" t="s">
        <v>12</v>
      </c>
      <c r="K148" s="3" t="s">
        <v>13</v>
      </c>
      <c r="L148" s="78" t="s">
        <v>40</v>
      </c>
      <c r="M148" s="4" t="s">
        <v>41</v>
      </c>
      <c r="N148" s="97"/>
      <c r="O148" s="97"/>
    </row>
    <row r="149" spans="1:15" ht="15.75" hidden="1">
      <c r="A149" s="162"/>
      <c r="B149" s="88"/>
      <c r="C149" s="95"/>
      <c r="D149" s="96"/>
      <c r="E149" s="88"/>
      <c r="F149" s="88"/>
      <c r="G149" s="4"/>
      <c r="H149" s="3"/>
      <c r="I149" s="3"/>
      <c r="J149" s="3"/>
      <c r="K149" s="3"/>
      <c r="L149" s="4"/>
      <c r="M149" s="4"/>
      <c r="N149" s="98"/>
      <c r="O149" s="98"/>
    </row>
    <row r="150" spans="1:15" ht="16.5" hidden="1">
      <c r="A150" s="2">
        <v>1</v>
      </c>
      <c r="B150" s="80" t="str">
        <f aca="true" t="shared" si="10" ref="B150:F159">B70</f>
        <v>LTCD-205-K7</v>
      </c>
      <c r="C150" s="80" t="str">
        <f t="shared" si="10"/>
        <v>Đinh Thái Anh </v>
      </c>
      <c r="D150" s="80" t="str">
        <f t="shared" si="10"/>
        <v>Hào</v>
      </c>
      <c r="E150" s="80" t="str">
        <f t="shared" si="10"/>
        <v>26/11/1991</v>
      </c>
      <c r="F150" s="80" t="str">
        <f t="shared" si="10"/>
        <v>BRVT</v>
      </c>
      <c r="G150" s="130"/>
      <c r="H150" s="131"/>
      <c r="I150" s="131"/>
      <c r="J150" s="132"/>
      <c r="K150" s="133"/>
      <c r="L150" s="114"/>
      <c r="M150" s="79"/>
      <c r="N150" s="109">
        <f>ROUND(ROUND(((IF(K150&lt;&gt;"",J150*2+K150*2,J150*2)+IF(H150&lt;&gt;"",H150,0))/(IF(K150&lt;&gt;"",4,2)+IF(H150&lt;&gt;"",1,0))*3+G150)/4,2)*0.4+IF(M150&lt;&gt;"",M150,L150)*0.6,1)</f>
        <v>0</v>
      </c>
      <c r="O150" s="104" t="str">
        <f>IF(F150=$P$67,F150,IF(AND(N150&lt;4,MAX(G150:K150)=0),"Học lại",IF(N150&lt;4,"Học lại","")))</f>
        <v>Học lại</v>
      </c>
    </row>
    <row r="151" spans="1:15" ht="16.5" hidden="1">
      <c r="A151" s="2">
        <v>2</v>
      </c>
      <c r="B151" s="80" t="str">
        <f t="shared" si="10"/>
        <v>LTCD-206-K7</v>
      </c>
      <c r="C151" s="80" t="str">
        <f t="shared" si="10"/>
        <v>Phạm Thị </v>
      </c>
      <c r="D151" s="80" t="str">
        <f t="shared" si="10"/>
        <v>Huỳnh</v>
      </c>
      <c r="E151" s="80" t="str">
        <f t="shared" si="10"/>
        <v>28/04/1994</v>
      </c>
      <c r="F151" s="80" t="str">
        <f t="shared" si="10"/>
        <v>Bình Định</v>
      </c>
      <c r="G151" s="130"/>
      <c r="H151" s="131"/>
      <c r="I151" s="131"/>
      <c r="J151" s="132"/>
      <c r="K151" s="133"/>
      <c r="L151" s="114"/>
      <c r="M151" s="79"/>
      <c r="N151" s="109">
        <f aca="true" t="shared" si="11" ref="N151:N168">ROUND(ROUND(((IF(K151&lt;&gt;"",J151*2+K151*2,J151*2)+IF(H151&lt;&gt;"",H151,0))/(IF(K151&lt;&gt;"",4,2)+IF(H151&lt;&gt;"",1,0))*3+G151)/4,2)*0.4+IF(M151&lt;&gt;"",M151,L151)*0.6,1)</f>
        <v>0</v>
      </c>
      <c r="O151" s="104" t="str">
        <f aca="true" t="shared" si="12" ref="O151:O168">IF(F151=$P$67,F151,IF(AND(N151&lt;4,MAX(G151:K151)=0),"Học lại",IF(N151&lt;4,"Học lại","")))</f>
        <v>Học lại</v>
      </c>
    </row>
    <row r="152" spans="1:15" ht="16.5" hidden="1">
      <c r="A152" s="2">
        <v>3</v>
      </c>
      <c r="B152" s="80" t="str">
        <f t="shared" si="10"/>
        <v>LTCD-207-K7</v>
      </c>
      <c r="C152" s="80" t="str">
        <f t="shared" si="10"/>
        <v>Nguyễn Thị Ngọc </v>
      </c>
      <c r="D152" s="80" t="str">
        <f t="shared" si="10"/>
        <v>Linh</v>
      </c>
      <c r="E152" s="80" t="str">
        <f t="shared" si="10"/>
        <v>19/04/1992</v>
      </c>
      <c r="F152" s="80" t="str">
        <f t="shared" si="10"/>
        <v>Thanh Hóa</v>
      </c>
      <c r="G152" s="130"/>
      <c r="H152" s="131"/>
      <c r="I152" s="131"/>
      <c r="J152" s="132"/>
      <c r="K152" s="133"/>
      <c r="L152" s="114"/>
      <c r="M152" s="79"/>
      <c r="N152" s="109">
        <f t="shared" si="11"/>
        <v>0</v>
      </c>
      <c r="O152" s="104" t="str">
        <f t="shared" si="12"/>
        <v>Học lại</v>
      </c>
    </row>
    <row r="153" spans="1:15" ht="16.5" hidden="1">
      <c r="A153" s="2">
        <v>4</v>
      </c>
      <c r="B153" s="80" t="str">
        <f t="shared" si="10"/>
        <v>LTCD-208-K7</v>
      </c>
      <c r="C153" s="80" t="str">
        <f t="shared" si="10"/>
        <v>Nguyễn Thúy </v>
      </c>
      <c r="D153" s="80" t="str">
        <f t="shared" si="10"/>
        <v>Ngân</v>
      </c>
      <c r="E153" s="80" t="str">
        <f t="shared" si="10"/>
        <v>29/11/1988</v>
      </c>
      <c r="F153" s="80" t="str">
        <f t="shared" si="10"/>
        <v>BRVT</v>
      </c>
      <c r="G153" s="130"/>
      <c r="H153" s="131"/>
      <c r="I153" s="131"/>
      <c r="J153" s="132"/>
      <c r="K153" s="133"/>
      <c r="L153" s="114"/>
      <c r="M153" s="79"/>
      <c r="N153" s="109">
        <f t="shared" si="11"/>
        <v>0</v>
      </c>
      <c r="O153" s="104" t="str">
        <f t="shared" si="12"/>
        <v>Học lại</v>
      </c>
    </row>
    <row r="154" spans="1:15" ht="16.5" hidden="1">
      <c r="A154" s="2">
        <v>5</v>
      </c>
      <c r="B154" s="80" t="str">
        <f t="shared" si="10"/>
        <v>LTCD-209-K7</v>
      </c>
      <c r="C154" s="80" t="str">
        <f t="shared" si="10"/>
        <v>Bùi Phạm Kiều </v>
      </c>
      <c r="D154" s="80" t="str">
        <f t="shared" si="10"/>
        <v>Linh</v>
      </c>
      <c r="E154" s="80" t="str">
        <f t="shared" si="10"/>
        <v>15/06/1986</v>
      </c>
      <c r="F154" s="80" t="str">
        <f t="shared" si="10"/>
        <v>Bà Rịa</v>
      </c>
      <c r="G154" s="130"/>
      <c r="H154" s="131"/>
      <c r="I154" s="131"/>
      <c r="J154" s="132"/>
      <c r="K154" s="133"/>
      <c r="L154" s="114"/>
      <c r="M154" s="79"/>
      <c r="N154" s="109">
        <f t="shared" si="11"/>
        <v>0</v>
      </c>
      <c r="O154" s="104" t="str">
        <f t="shared" si="12"/>
        <v>Học lại</v>
      </c>
    </row>
    <row r="155" spans="1:15" ht="16.5" hidden="1">
      <c r="A155" s="2">
        <v>6</v>
      </c>
      <c r="B155" s="80" t="str">
        <f t="shared" si="10"/>
        <v>LTCD-210-K7</v>
      </c>
      <c r="C155" s="80" t="str">
        <f t="shared" si="10"/>
        <v>Nguyễn Thị </v>
      </c>
      <c r="D155" s="80" t="str">
        <f t="shared" si="10"/>
        <v>Nhung</v>
      </c>
      <c r="E155" s="80" t="str">
        <f t="shared" si="10"/>
        <v>24/09/1992</v>
      </c>
      <c r="F155" s="80" t="str">
        <f t="shared" si="10"/>
        <v>Hà Tĩnh</v>
      </c>
      <c r="G155" s="130"/>
      <c r="H155" s="131"/>
      <c r="I155" s="131"/>
      <c r="J155" s="132"/>
      <c r="K155" s="133"/>
      <c r="L155" s="114"/>
      <c r="M155" s="79"/>
      <c r="N155" s="109">
        <f t="shared" si="11"/>
        <v>0</v>
      </c>
      <c r="O155" s="104" t="str">
        <f t="shared" si="12"/>
        <v>Học lại</v>
      </c>
    </row>
    <row r="156" spans="1:15" ht="16.5" hidden="1">
      <c r="A156" s="2">
        <v>7</v>
      </c>
      <c r="B156" s="80" t="str">
        <f t="shared" si="10"/>
        <v>LTCD-211-K7</v>
      </c>
      <c r="C156" s="80" t="str">
        <f t="shared" si="10"/>
        <v>Bùi Thị </v>
      </c>
      <c r="D156" s="80" t="str">
        <f t="shared" si="10"/>
        <v>Thúy</v>
      </c>
      <c r="E156" s="80" t="str">
        <f t="shared" si="10"/>
        <v>10/10/1988</v>
      </c>
      <c r="F156" s="80" t="str">
        <f t="shared" si="10"/>
        <v>Nghệ An</v>
      </c>
      <c r="G156" s="130"/>
      <c r="H156" s="131"/>
      <c r="I156" s="131"/>
      <c r="J156" s="132"/>
      <c r="K156" s="133"/>
      <c r="L156" s="114"/>
      <c r="M156" s="79"/>
      <c r="N156" s="109">
        <f t="shared" si="11"/>
        <v>0</v>
      </c>
      <c r="O156" s="104" t="str">
        <f t="shared" si="12"/>
        <v>Học lại</v>
      </c>
    </row>
    <row r="157" spans="1:15" ht="16.5" hidden="1">
      <c r="A157" s="2">
        <v>8</v>
      </c>
      <c r="B157" s="80" t="str">
        <f t="shared" si="10"/>
        <v>LTCD-212-K7</v>
      </c>
      <c r="C157" s="80" t="str">
        <f t="shared" si="10"/>
        <v>Phạm Thị Ngọc </v>
      </c>
      <c r="D157" s="80" t="str">
        <f t="shared" si="10"/>
        <v>Thủy</v>
      </c>
      <c r="E157" s="80" t="str">
        <f t="shared" si="10"/>
        <v>10/11/1987</v>
      </c>
      <c r="F157" s="80" t="str">
        <f t="shared" si="10"/>
        <v>BRVT</v>
      </c>
      <c r="G157" s="130"/>
      <c r="H157" s="131"/>
      <c r="I157" s="131"/>
      <c r="J157" s="132"/>
      <c r="K157" s="133"/>
      <c r="L157" s="114"/>
      <c r="M157" s="79"/>
      <c r="N157" s="109">
        <f t="shared" si="11"/>
        <v>0</v>
      </c>
      <c r="O157" s="104" t="str">
        <f t="shared" si="12"/>
        <v>Học lại</v>
      </c>
    </row>
    <row r="158" spans="1:15" ht="16.5" hidden="1">
      <c r="A158" s="2">
        <v>9</v>
      </c>
      <c r="B158" s="80" t="str">
        <f t="shared" si="10"/>
        <v>LTCD-213-K7</v>
      </c>
      <c r="C158" s="80" t="str">
        <f t="shared" si="10"/>
        <v>Lê Thái Huyền </v>
      </c>
      <c r="D158" s="80" t="str">
        <f t="shared" si="10"/>
        <v>Trâm</v>
      </c>
      <c r="E158" s="80" t="str">
        <f t="shared" si="10"/>
        <v>04/09/1995</v>
      </c>
      <c r="F158" s="80" t="str">
        <f t="shared" si="10"/>
        <v>BRVT</v>
      </c>
      <c r="G158" s="130"/>
      <c r="H158" s="131"/>
      <c r="I158" s="131"/>
      <c r="J158" s="132"/>
      <c r="K158" s="133"/>
      <c r="L158" s="114"/>
      <c r="M158" s="79"/>
      <c r="N158" s="109">
        <f t="shared" si="11"/>
        <v>0</v>
      </c>
      <c r="O158" s="104" t="str">
        <f t="shared" si="12"/>
        <v>Học lại</v>
      </c>
    </row>
    <row r="159" spans="1:15" ht="16.5" hidden="1">
      <c r="A159" s="2">
        <v>10</v>
      </c>
      <c r="B159" s="80" t="str">
        <f t="shared" si="10"/>
        <v>LTCD-214-K7</v>
      </c>
      <c r="C159" s="80" t="str">
        <f t="shared" si="10"/>
        <v>Nguyễn Thị Thùy </v>
      </c>
      <c r="D159" s="80" t="str">
        <f t="shared" si="10"/>
        <v>Trang</v>
      </c>
      <c r="E159" s="80" t="str">
        <f t="shared" si="10"/>
        <v>19/12/1996</v>
      </c>
      <c r="F159" s="80" t="str">
        <f t="shared" si="10"/>
        <v>Bà Rịa</v>
      </c>
      <c r="G159" s="130"/>
      <c r="H159" s="131"/>
      <c r="I159" s="131"/>
      <c r="J159" s="132"/>
      <c r="K159" s="133"/>
      <c r="L159" s="114"/>
      <c r="M159" s="79"/>
      <c r="N159" s="109">
        <f t="shared" si="11"/>
        <v>0</v>
      </c>
      <c r="O159" s="104" t="str">
        <f t="shared" si="12"/>
        <v>Học lại</v>
      </c>
    </row>
    <row r="160" spans="1:15" ht="16.5" hidden="1">
      <c r="A160" s="2">
        <v>11</v>
      </c>
      <c r="B160" s="80" t="str">
        <f aca="true" t="shared" si="13" ref="B160:F169">B80</f>
        <v>LTCD-215-K7</v>
      </c>
      <c r="C160" s="80" t="str">
        <f t="shared" si="13"/>
        <v>Nguyễn Thị Lệ</v>
      </c>
      <c r="D160" s="80" t="str">
        <f t="shared" si="13"/>
        <v>Trinh</v>
      </c>
      <c r="E160" s="80" t="str">
        <f t="shared" si="13"/>
        <v>30/06/1994</v>
      </c>
      <c r="F160" s="80" t="str">
        <f t="shared" si="13"/>
        <v>BRVT</v>
      </c>
      <c r="G160" s="130"/>
      <c r="H160" s="131"/>
      <c r="I160" s="131"/>
      <c r="J160" s="132"/>
      <c r="K160" s="133"/>
      <c r="L160" s="114"/>
      <c r="M160" s="79"/>
      <c r="N160" s="109">
        <f t="shared" si="11"/>
        <v>0</v>
      </c>
      <c r="O160" s="104" t="str">
        <f t="shared" si="12"/>
        <v>Học lại</v>
      </c>
    </row>
    <row r="161" spans="1:15" ht="16.5" hidden="1">
      <c r="A161" s="2">
        <v>12</v>
      </c>
      <c r="B161" s="80" t="str">
        <f t="shared" si="13"/>
        <v>LTCD-216-K7</v>
      </c>
      <c r="C161" s="80" t="str">
        <f t="shared" si="13"/>
        <v>Trần Thị Phương</v>
      </c>
      <c r="D161" s="80" t="str">
        <f t="shared" si="13"/>
        <v>Uyên</v>
      </c>
      <c r="E161" s="80" t="str">
        <f t="shared" si="13"/>
        <v>15/12/10984</v>
      </c>
      <c r="F161" s="80" t="str">
        <f t="shared" si="13"/>
        <v>BRVT</v>
      </c>
      <c r="G161" s="130"/>
      <c r="H161" s="131"/>
      <c r="I161" s="131"/>
      <c r="J161" s="132"/>
      <c r="K161" s="133"/>
      <c r="L161" s="114"/>
      <c r="M161" s="79"/>
      <c r="N161" s="109">
        <f t="shared" si="11"/>
        <v>0</v>
      </c>
      <c r="O161" s="104" t="str">
        <f t="shared" si="12"/>
        <v>Học lại</v>
      </c>
    </row>
    <row r="162" spans="1:15" ht="16.5" hidden="1">
      <c r="A162" s="2">
        <v>13</v>
      </c>
      <c r="B162" s="80" t="str">
        <f t="shared" si="13"/>
        <v>LTCD-217-K7</v>
      </c>
      <c r="C162" s="80" t="str">
        <f t="shared" si="13"/>
        <v>Võ Quế</v>
      </c>
      <c r="D162" s="80" t="str">
        <f t="shared" si="13"/>
        <v>Hương</v>
      </c>
      <c r="E162" s="80" t="str">
        <f t="shared" si="13"/>
        <v>27/09/1989</v>
      </c>
      <c r="F162" s="80" t="str">
        <f t="shared" si="13"/>
        <v>BRVT</v>
      </c>
      <c r="G162" s="130"/>
      <c r="H162" s="131"/>
      <c r="I162" s="131"/>
      <c r="J162" s="132"/>
      <c r="K162" s="133"/>
      <c r="L162" s="114"/>
      <c r="M162" s="79"/>
      <c r="N162" s="109">
        <f t="shared" si="11"/>
        <v>0</v>
      </c>
      <c r="O162" s="104" t="str">
        <f t="shared" si="12"/>
        <v>Học lại</v>
      </c>
    </row>
    <row r="163" spans="1:15" ht="16.5" hidden="1">
      <c r="A163" s="2">
        <v>14</v>
      </c>
      <c r="B163" s="80" t="str">
        <f t="shared" si="13"/>
        <v>LTCD-218-K7</v>
      </c>
      <c r="C163" s="80" t="str">
        <f t="shared" si="13"/>
        <v>Bùi Thị Bích</v>
      </c>
      <c r="D163" s="80" t="str">
        <f t="shared" si="13"/>
        <v>Thảo</v>
      </c>
      <c r="E163" s="80" t="str">
        <f t="shared" si="13"/>
        <v>17/08/1984</v>
      </c>
      <c r="F163" s="80" t="str">
        <f t="shared" si="13"/>
        <v>Đất Đỏ</v>
      </c>
      <c r="G163" s="130"/>
      <c r="H163" s="131"/>
      <c r="I163" s="131"/>
      <c r="J163" s="132"/>
      <c r="K163" s="133"/>
      <c r="L163" s="114"/>
      <c r="M163" s="79"/>
      <c r="N163" s="109">
        <f t="shared" si="11"/>
        <v>0</v>
      </c>
      <c r="O163" s="104" t="str">
        <f t="shared" si="12"/>
        <v>Học lại</v>
      </c>
    </row>
    <row r="164" spans="1:15" ht="16.5" hidden="1">
      <c r="A164" s="2">
        <v>15</v>
      </c>
      <c r="B164" s="80" t="str">
        <f t="shared" si="13"/>
        <v>LTCD-219-K7</v>
      </c>
      <c r="C164" s="80" t="str">
        <f t="shared" si="13"/>
        <v>Đoàn Thị Ngọc </v>
      </c>
      <c r="D164" s="80" t="str">
        <f t="shared" si="13"/>
        <v>Tuyền</v>
      </c>
      <c r="E164" s="80" t="str">
        <f t="shared" si="13"/>
        <v>21/08/1994</v>
      </c>
      <c r="F164" s="80" t="str">
        <f t="shared" si="13"/>
        <v>BRVT</v>
      </c>
      <c r="G164" s="130"/>
      <c r="H164" s="131"/>
      <c r="I164" s="131"/>
      <c r="J164" s="132"/>
      <c r="K164" s="133"/>
      <c r="L164" s="114"/>
      <c r="M164" s="79"/>
      <c r="N164" s="109">
        <f t="shared" si="11"/>
        <v>0</v>
      </c>
      <c r="O164" s="104" t="str">
        <f t="shared" si="12"/>
        <v>Học lại</v>
      </c>
    </row>
    <row r="165" spans="1:15" ht="16.5" hidden="1">
      <c r="A165" s="2">
        <v>16</v>
      </c>
      <c r="B165" s="80" t="str">
        <f t="shared" si="13"/>
        <v>LTCD-220-K7</v>
      </c>
      <c r="C165" s="80" t="str">
        <f t="shared" si="13"/>
        <v>Bùi Thị Ánh </v>
      </c>
      <c r="D165" s="80" t="str">
        <f t="shared" si="13"/>
        <v>Tuyết</v>
      </c>
      <c r="E165" s="80" t="str">
        <f t="shared" si="13"/>
        <v>12/05/1989</v>
      </c>
      <c r="F165" s="80" t="str">
        <f t="shared" si="13"/>
        <v>Đồng Nai</v>
      </c>
      <c r="G165" s="130"/>
      <c r="H165" s="131"/>
      <c r="I165" s="131"/>
      <c r="J165" s="132"/>
      <c r="K165" s="133"/>
      <c r="L165" s="114"/>
      <c r="M165" s="79"/>
      <c r="N165" s="109">
        <f t="shared" si="11"/>
        <v>0</v>
      </c>
      <c r="O165" s="104" t="str">
        <f t="shared" si="12"/>
        <v>Học lại</v>
      </c>
    </row>
    <row r="166" spans="1:15" ht="16.5" hidden="1">
      <c r="A166" s="2">
        <v>17</v>
      </c>
      <c r="B166" s="80" t="str">
        <f t="shared" si="13"/>
        <v>LTCD-221-K7</v>
      </c>
      <c r="C166" s="80" t="str">
        <f t="shared" si="13"/>
        <v>Nguyễn Thị Phượng </v>
      </c>
      <c r="D166" s="80" t="str">
        <f t="shared" si="13"/>
        <v>Xuân</v>
      </c>
      <c r="E166" s="80" t="str">
        <f t="shared" si="13"/>
        <v>06/07/1994</v>
      </c>
      <c r="F166" s="80" t="str">
        <f t="shared" si="13"/>
        <v>BRVT</v>
      </c>
      <c r="G166" s="130"/>
      <c r="H166" s="131"/>
      <c r="I166" s="131"/>
      <c r="J166" s="132"/>
      <c r="K166" s="133"/>
      <c r="L166" s="114"/>
      <c r="M166" s="79"/>
      <c r="N166" s="109">
        <f t="shared" si="11"/>
        <v>0</v>
      </c>
      <c r="O166" s="104" t="str">
        <f t="shared" si="12"/>
        <v>Học lại</v>
      </c>
    </row>
    <row r="167" spans="1:15" ht="16.5" hidden="1">
      <c r="A167" s="2">
        <v>18</v>
      </c>
      <c r="B167" s="80" t="str">
        <f t="shared" si="13"/>
        <v>LTCD-222-K7</v>
      </c>
      <c r="C167" s="80" t="str">
        <f t="shared" si="13"/>
        <v>Trần Thị </v>
      </c>
      <c r="D167" s="80" t="str">
        <f t="shared" si="13"/>
        <v>Loan</v>
      </c>
      <c r="E167" s="80" t="str">
        <f t="shared" si="13"/>
        <v>05/06/1991</v>
      </c>
      <c r="F167" s="80" t="str">
        <f t="shared" si="13"/>
        <v>Hà Tĩnh</v>
      </c>
      <c r="G167" s="130"/>
      <c r="H167" s="131"/>
      <c r="I167" s="131"/>
      <c r="J167" s="132"/>
      <c r="K167" s="133"/>
      <c r="L167" s="114"/>
      <c r="M167" s="79"/>
      <c r="N167" s="109">
        <f t="shared" si="11"/>
        <v>0</v>
      </c>
      <c r="O167" s="104" t="str">
        <f t="shared" si="12"/>
        <v>Học lại</v>
      </c>
    </row>
    <row r="168" spans="1:15" ht="16.5" hidden="1">
      <c r="A168" s="2">
        <v>19</v>
      </c>
      <c r="B168" s="80" t="str">
        <f t="shared" si="13"/>
        <v>LTCD-223-K7</v>
      </c>
      <c r="C168" s="80" t="str">
        <f t="shared" si="13"/>
        <v>Trần Thị </v>
      </c>
      <c r="D168" s="80" t="str">
        <f t="shared" si="13"/>
        <v>Chuyên</v>
      </c>
      <c r="E168" s="80" t="str">
        <f t="shared" si="13"/>
        <v>13/05/1991</v>
      </c>
      <c r="F168" s="80" t="str">
        <f t="shared" si="13"/>
        <v>Thanh Hóa</v>
      </c>
      <c r="G168" s="130"/>
      <c r="H168" s="131"/>
      <c r="I168" s="131"/>
      <c r="J168" s="132"/>
      <c r="K168" s="133"/>
      <c r="L168" s="114"/>
      <c r="M168" s="79"/>
      <c r="N168" s="109">
        <f t="shared" si="11"/>
        <v>0</v>
      </c>
      <c r="O168" s="104" t="str">
        <f t="shared" si="12"/>
        <v>Học lại</v>
      </c>
    </row>
    <row r="169" spans="1:15" ht="12.75" hidden="1">
      <c r="A169" s="2"/>
      <c r="B169" s="80"/>
      <c r="C169" s="80"/>
      <c r="D169" s="80"/>
      <c r="E169" s="80"/>
      <c r="F169" s="80"/>
      <c r="G169" s="146"/>
      <c r="H169" s="146"/>
      <c r="I169" s="146"/>
      <c r="J169" s="146"/>
      <c r="K169" s="146"/>
      <c r="L169" s="146"/>
      <c r="M169" s="79"/>
      <c r="N169" s="109"/>
      <c r="O169" s="104"/>
    </row>
    <row r="170" ht="15.75" hidden="1"/>
    <row r="171" ht="15.75" hidden="1"/>
    <row r="172" ht="15.75" hidden="1">
      <c r="A172" s="6">
        <f>C53</f>
        <v>0</v>
      </c>
    </row>
    <row r="173" spans="1:15" ht="63.75" customHeight="1" hidden="1">
      <c r="A173" s="160" t="s">
        <v>2</v>
      </c>
      <c r="B173" s="157" t="s">
        <v>42</v>
      </c>
      <c r="C173" s="163" t="s">
        <v>3</v>
      </c>
      <c r="D173" s="164"/>
      <c r="E173" s="160" t="s">
        <v>4</v>
      </c>
      <c r="F173" s="160" t="s">
        <v>5</v>
      </c>
      <c r="G173" s="154" t="s">
        <v>6</v>
      </c>
      <c r="H173" s="154" t="s">
        <v>7</v>
      </c>
      <c r="I173" s="154"/>
      <c r="J173" s="154" t="s">
        <v>8</v>
      </c>
      <c r="K173" s="154"/>
      <c r="L173" s="155" t="s">
        <v>9</v>
      </c>
      <c r="M173" s="156"/>
      <c r="N173" s="157" t="s">
        <v>10</v>
      </c>
      <c r="O173" s="157" t="s">
        <v>11</v>
      </c>
    </row>
    <row r="174" spans="1:15" ht="15.75" hidden="1">
      <c r="A174" s="161"/>
      <c r="B174" s="161"/>
      <c r="C174" s="165"/>
      <c r="D174" s="166"/>
      <c r="E174" s="161"/>
      <c r="F174" s="161"/>
      <c r="G174" s="154"/>
      <c r="H174" s="3" t="s">
        <v>12</v>
      </c>
      <c r="I174" s="3" t="s">
        <v>13</v>
      </c>
      <c r="J174" s="3" t="s">
        <v>12</v>
      </c>
      <c r="K174" s="3" t="s">
        <v>13</v>
      </c>
      <c r="L174" s="78" t="s">
        <v>40</v>
      </c>
      <c r="M174" s="4" t="s">
        <v>41</v>
      </c>
      <c r="N174" s="158"/>
      <c r="O174" s="158"/>
    </row>
    <row r="175" spans="1:15" ht="15.75" hidden="1">
      <c r="A175" s="162"/>
      <c r="B175" s="162"/>
      <c r="C175" s="167"/>
      <c r="D175" s="168"/>
      <c r="E175" s="162"/>
      <c r="F175" s="162"/>
      <c r="G175" s="4"/>
      <c r="H175" s="3"/>
      <c r="I175" s="3"/>
      <c r="J175" s="3"/>
      <c r="K175" s="3"/>
      <c r="L175" s="4"/>
      <c r="M175" s="4"/>
      <c r="N175" s="159"/>
      <c r="O175" s="159"/>
    </row>
    <row r="176" spans="1:17" ht="16.5" hidden="1">
      <c r="A176" s="2">
        <v>1</v>
      </c>
      <c r="B176" s="80" t="str">
        <f aca="true" t="shared" si="14" ref="B176:F185">B70</f>
        <v>LTCD-205-K7</v>
      </c>
      <c r="C176" s="80" t="str">
        <f t="shared" si="14"/>
        <v>Đinh Thái Anh </v>
      </c>
      <c r="D176" s="80" t="str">
        <f t="shared" si="14"/>
        <v>Hào</v>
      </c>
      <c r="E176" s="80" t="str">
        <f t="shared" si="14"/>
        <v>26/11/1991</v>
      </c>
      <c r="F176" s="80" t="str">
        <f t="shared" si="14"/>
        <v>BRVT</v>
      </c>
      <c r="G176" s="130"/>
      <c r="H176" s="131"/>
      <c r="I176" s="131"/>
      <c r="J176" s="132"/>
      <c r="K176" s="133"/>
      <c r="L176" s="114"/>
      <c r="M176" s="103"/>
      <c r="N176" s="109">
        <f>ROUND(ROUND(((IF(K176&lt;&gt;"",J176*2+K176*2,J176*2)+IF(H176&lt;&gt;"",H176,0))/(IF(K176&lt;&gt;"",4,2)+IF(H176&lt;&gt;"",1,0))*3+G176)/4,2)*0.4+IF(M176&lt;&gt;"",M176,L176)*0.6,1)</f>
        <v>0</v>
      </c>
      <c r="O176" s="104" t="str">
        <f>IF(F176=$P$67,F176,IF(AND(N176&lt;4,MAX(G176:K176)=0),"Học lại",IF(N176&lt;4,"Học lại","")))</f>
        <v>Học lại</v>
      </c>
      <c r="Q176" s="110"/>
    </row>
    <row r="177" spans="1:17" ht="16.5" hidden="1">
      <c r="A177" s="2">
        <v>2</v>
      </c>
      <c r="B177" s="80" t="str">
        <f t="shared" si="14"/>
        <v>LTCD-206-K7</v>
      </c>
      <c r="C177" s="80" t="str">
        <f t="shared" si="14"/>
        <v>Phạm Thị </v>
      </c>
      <c r="D177" s="80" t="str">
        <f t="shared" si="14"/>
        <v>Huỳnh</v>
      </c>
      <c r="E177" s="80" t="str">
        <f t="shared" si="14"/>
        <v>28/04/1994</v>
      </c>
      <c r="F177" s="80" t="str">
        <f t="shared" si="14"/>
        <v>Bình Định</v>
      </c>
      <c r="G177" s="130"/>
      <c r="H177" s="131"/>
      <c r="I177" s="131"/>
      <c r="J177" s="132"/>
      <c r="K177" s="133"/>
      <c r="L177" s="114"/>
      <c r="M177" s="103"/>
      <c r="N177" s="109">
        <f aca="true" t="shared" si="15" ref="N177:N194">ROUND(ROUND(((IF(K177&lt;&gt;"",J177*2+K177*2,J177*2)+IF(H177&lt;&gt;"",H177,0))/(IF(K177&lt;&gt;"",4,2)+IF(H177&lt;&gt;"",1,0))*3+G177)/4,2)*0.4+IF(M177&lt;&gt;"",M177,L177)*0.6,1)</f>
        <v>0</v>
      </c>
      <c r="O177" s="104" t="str">
        <f aca="true" t="shared" si="16" ref="O177:O194">IF(F177=$P$67,F177,IF(AND(N177&lt;4,MAX(G177:K177)=0),"Học lại",IF(N177&lt;4,"Học lại","")))</f>
        <v>Học lại</v>
      </c>
      <c r="Q177" s="110"/>
    </row>
    <row r="178" spans="1:17" ht="16.5" hidden="1">
      <c r="A178" s="2">
        <v>3</v>
      </c>
      <c r="B178" s="80" t="str">
        <f t="shared" si="14"/>
        <v>LTCD-207-K7</v>
      </c>
      <c r="C178" s="80" t="str">
        <f t="shared" si="14"/>
        <v>Nguyễn Thị Ngọc </v>
      </c>
      <c r="D178" s="80" t="str">
        <f t="shared" si="14"/>
        <v>Linh</v>
      </c>
      <c r="E178" s="80" t="str">
        <f t="shared" si="14"/>
        <v>19/04/1992</v>
      </c>
      <c r="F178" s="80" t="str">
        <f t="shared" si="14"/>
        <v>Thanh Hóa</v>
      </c>
      <c r="G178" s="130"/>
      <c r="H178" s="131"/>
      <c r="I178" s="131"/>
      <c r="J178" s="132"/>
      <c r="K178" s="133"/>
      <c r="L178" s="114"/>
      <c r="M178" s="103"/>
      <c r="N178" s="109">
        <f t="shared" si="15"/>
        <v>0</v>
      </c>
      <c r="O178" s="104" t="str">
        <f t="shared" si="16"/>
        <v>Học lại</v>
      </c>
      <c r="Q178" s="110"/>
    </row>
    <row r="179" spans="1:17" ht="16.5" hidden="1">
      <c r="A179" s="2">
        <v>4</v>
      </c>
      <c r="B179" s="80" t="str">
        <f t="shared" si="14"/>
        <v>LTCD-208-K7</v>
      </c>
      <c r="C179" s="80" t="str">
        <f t="shared" si="14"/>
        <v>Nguyễn Thúy </v>
      </c>
      <c r="D179" s="80" t="str">
        <f t="shared" si="14"/>
        <v>Ngân</v>
      </c>
      <c r="E179" s="80" t="str">
        <f t="shared" si="14"/>
        <v>29/11/1988</v>
      </c>
      <c r="F179" s="80" t="str">
        <f t="shared" si="14"/>
        <v>BRVT</v>
      </c>
      <c r="G179" s="130"/>
      <c r="H179" s="131"/>
      <c r="I179" s="131"/>
      <c r="J179" s="132"/>
      <c r="K179" s="133"/>
      <c r="L179" s="114"/>
      <c r="M179" s="103"/>
      <c r="N179" s="109">
        <f t="shared" si="15"/>
        <v>0</v>
      </c>
      <c r="O179" s="104" t="str">
        <f t="shared" si="16"/>
        <v>Học lại</v>
      </c>
      <c r="Q179" s="110"/>
    </row>
    <row r="180" spans="1:17" ht="16.5" hidden="1">
      <c r="A180" s="2">
        <v>5</v>
      </c>
      <c r="B180" s="80" t="str">
        <f t="shared" si="14"/>
        <v>LTCD-209-K7</v>
      </c>
      <c r="C180" s="80" t="str">
        <f t="shared" si="14"/>
        <v>Bùi Phạm Kiều </v>
      </c>
      <c r="D180" s="80" t="str">
        <f t="shared" si="14"/>
        <v>Linh</v>
      </c>
      <c r="E180" s="80" t="str">
        <f t="shared" si="14"/>
        <v>15/06/1986</v>
      </c>
      <c r="F180" s="80" t="str">
        <f t="shared" si="14"/>
        <v>Bà Rịa</v>
      </c>
      <c r="G180" s="130"/>
      <c r="H180" s="131"/>
      <c r="I180" s="131"/>
      <c r="J180" s="132"/>
      <c r="K180" s="133"/>
      <c r="L180" s="114"/>
      <c r="M180" s="103"/>
      <c r="N180" s="109">
        <f t="shared" si="15"/>
        <v>0</v>
      </c>
      <c r="O180" s="104" t="str">
        <f t="shared" si="16"/>
        <v>Học lại</v>
      </c>
      <c r="Q180" s="110"/>
    </row>
    <row r="181" spans="1:17" ht="16.5" hidden="1">
      <c r="A181" s="2">
        <v>6</v>
      </c>
      <c r="B181" s="80" t="str">
        <f t="shared" si="14"/>
        <v>LTCD-210-K7</v>
      </c>
      <c r="C181" s="80" t="str">
        <f t="shared" si="14"/>
        <v>Nguyễn Thị </v>
      </c>
      <c r="D181" s="80" t="str">
        <f t="shared" si="14"/>
        <v>Nhung</v>
      </c>
      <c r="E181" s="80" t="str">
        <f t="shared" si="14"/>
        <v>24/09/1992</v>
      </c>
      <c r="F181" s="80" t="str">
        <f t="shared" si="14"/>
        <v>Hà Tĩnh</v>
      </c>
      <c r="G181" s="130"/>
      <c r="H181" s="131"/>
      <c r="I181" s="131"/>
      <c r="J181" s="132"/>
      <c r="K181" s="133"/>
      <c r="L181" s="114"/>
      <c r="M181" s="103"/>
      <c r="N181" s="109">
        <f t="shared" si="15"/>
        <v>0</v>
      </c>
      <c r="O181" s="104" t="str">
        <f t="shared" si="16"/>
        <v>Học lại</v>
      </c>
      <c r="Q181" s="110"/>
    </row>
    <row r="182" spans="1:17" ht="16.5" hidden="1">
      <c r="A182" s="2">
        <v>7</v>
      </c>
      <c r="B182" s="80" t="str">
        <f t="shared" si="14"/>
        <v>LTCD-211-K7</v>
      </c>
      <c r="C182" s="80" t="str">
        <f t="shared" si="14"/>
        <v>Bùi Thị </v>
      </c>
      <c r="D182" s="80" t="str">
        <f t="shared" si="14"/>
        <v>Thúy</v>
      </c>
      <c r="E182" s="80" t="str">
        <f t="shared" si="14"/>
        <v>10/10/1988</v>
      </c>
      <c r="F182" s="80" t="str">
        <f t="shared" si="14"/>
        <v>Nghệ An</v>
      </c>
      <c r="G182" s="130"/>
      <c r="H182" s="131"/>
      <c r="I182" s="131"/>
      <c r="J182" s="132"/>
      <c r="K182" s="133"/>
      <c r="L182" s="114"/>
      <c r="M182" s="103"/>
      <c r="N182" s="109">
        <f t="shared" si="15"/>
        <v>0</v>
      </c>
      <c r="O182" s="104" t="str">
        <f t="shared" si="16"/>
        <v>Học lại</v>
      </c>
      <c r="Q182" s="110"/>
    </row>
    <row r="183" spans="1:17" ht="16.5" hidden="1">
      <c r="A183" s="2">
        <v>8</v>
      </c>
      <c r="B183" s="80" t="str">
        <f t="shared" si="14"/>
        <v>LTCD-212-K7</v>
      </c>
      <c r="C183" s="80" t="str">
        <f t="shared" si="14"/>
        <v>Phạm Thị Ngọc </v>
      </c>
      <c r="D183" s="80" t="str">
        <f t="shared" si="14"/>
        <v>Thủy</v>
      </c>
      <c r="E183" s="80" t="str">
        <f t="shared" si="14"/>
        <v>10/11/1987</v>
      </c>
      <c r="F183" s="80" t="str">
        <f t="shared" si="14"/>
        <v>BRVT</v>
      </c>
      <c r="G183" s="130"/>
      <c r="H183" s="131"/>
      <c r="I183" s="131"/>
      <c r="J183" s="132"/>
      <c r="K183" s="133"/>
      <c r="L183" s="114"/>
      <c r="M183" s="103"/>
      <c r="N183" s="109">
        <f t="shared" si="15"/>
        <v>0</v>
      </c>
      <c r="O183" s="104" t="str">
        <f t="shared" si="16"/>
        <v>Học lại</v>
      </c>
      <c r="Q183" s="110"/>
    </row>
    <row r="184" spans="1:17" ht="16.5" hidden="1">
      <c r="A184" s="2">
        <v>9</v>
      </c>
      <c r="B184" s="80" t="str">
        <f t="shared" si="14"/>
        <v>LTCD-213-K7</v>
      </c>
      <c r="C184" s="80" t="str">
        <f t="shared" si="14"/>
        <v>Lê Thái Huyền </v>
      </c>
      <c r="D184" s="80" t="str">
        <f t="shared" si="14"/>
        <v>Trâm</v>
      </c>
      <c r="E184" s="80" t="str">
        <f t="shared" si="14"/>
        <v>04/09/1995</v>
      </c>
      <c r="F184" s="80" t="str">
        <f t="shared" si="14"/>
        <v>BRVT</v>
      </c>
      <c r="G184" s="130"/>
      <c r="H184" s="131"/>
      <c r="I184" s="131"/>
      <c r="J184" s="132"/>
      <c r="K184" s="133"/>
      <c r="L184" s="114"/>
      <c r="M184" s="103"/>
      <c r="N184" s="109">
        <f t="shared" si="15"/>
        <v>0</v>
      </c>
      <c r="O184" s="104" t="str">
        <f t="shared" si="16"/>
        <v>Học lại</v>
      </c>
      <c r="Q184" s="110"/>
    </row>
    <row r="185" spans="1:17" ht="16.5" hidden="1">
      <c r="A185" s="2">
        <v>10</v>
      </c>
      <c r="B185" s="80" t="str">
        <f t="shared" si="14"/>
        <v>LTCD-214-K7</v>
      </c>
      <c r="C185" s="80" t="str">
        <f t="shared" si="14"/>
        <v>Nguyễn Thị Thùy </v>
      </c>
      <c r="D185" s="80" t="str">
        <f t="shared" si="14"/>
        <v>Trang</v>
      </c>
      <c r="E185" s="80" t="str">
        <f t="shared" si="14"/>
        <v>19/12/1996</v>
      </c>
      <c r="F185" s="80" t="str">
        <f t="shared" si="14"/>
        <v>Bà Rịa</v>
      </c>
      <c r="G185" s="130"/>
      <c r="H185" s="131"/>
      <c r="I185" s="131"/>
      <c r="J185" s="132"/>
      <c r="K185" s="133"/>
      <c r="L185" s="114"/>
      <c r="M185" s="103"/>
      <c r="N185" s="109">
        <f t="shared" si="15"/>
        <v>0</v>
      </c>
      <c r="O185" s="104" t="str">
        <f t="shared" si="16"/>
        <v>Học lại</v>
      </c>
      <c r="Q185" s="110"/>
    </row>
    <row r="186" spans="1:17" ht="16.5" hidden="1">
      <c r="A186" s="2">
        <v>11</v>
      </c>
      <c r="B186" s="80" t="str">
        <f aca="true" t="shared" si="17" ref="B186:F195">B80</f>
        <v>LTCD-215-K7</v>
      </c>
      <c r="C186" s="80" t="str">
        <f t="shared" si="17"/>
        <v>Nguyễn Thị Lệ</v>
      </c>
      <c r="D186" s="80" t="str">
        <f t="shared" si="17"/>
        <v>Trinh</v>
      </c>
      <c r="E186" s="80" t="str">
        <f t="shared" si="17"/>
        <v>30/06/1994</v>
      </c>
      <c r="F186" s="80" t="str">
        <f t="shared" si="17"/>
        <v>BRVT</v>
      </c>
      <c r="G186" s="130"/>
      <c r="H186" s="131"/>
      <c r="I186" s="131"/>
      <c r="J186" s="132"/>
      <c r="K186" s="133"/>
      <c r="L186" s="114"/>
      <c r="M186" s="103"/>
      <c r="N186" s="109">
        <f t="shared" si="15"/>
        <v>0</v>
      </c>
      <c r="O186" s="104" t="str">
        <f t="shared" si="16"/>
        <v>Học lại</v>
      </c>
      <c r="Q186" s="110"/>
    </row>
    <row r="187" spans="1:17" ht="16.5" hidden="1">
      <c r="A187" s="2">
        <v>12</v>
      </c>
      <c r="B187" s="80" t="str">
        <f t="shared" si="17"/>
        <v>LTCD-216-K7</v>
      </c>
      <c r="C187" s="80" t="str">
        <f t="shared" si="17"/>
        <v>Trần Thị Phương</v>
      </c>
      <c r="D187" s="80" t="str">
        <f t="shared" si="17"/>
        <v>Uyên</v>
      </c>
      <c r="E187" s="80" t="str">
        <f t="shared" si="17"/>
        <v>15/12/10984</v>
      </c>
      <c r="F187" s="80" t="str">
        <f t="shared" si="17"/>
        <v>BRVT</v>
      </c>
      <c r="G187" s="130"/>
      <c r="H187" s="131"/>
      <c r="I187" s="131"/>
      <c r="J187" s="132"/>
      <c r="K187" s="133"/>
      <c r="L187" s="114"/>
      <c r="M187" s="103"/>
      <c r="N187" s="109">
        <f t="shared" si="15"/>
        <v>0</v>
      </c>
      <c r="O187" s="104" t="str">
        <f t="shared" si="16"/>
        <v>Học lại</v>
      </c>
      <c r="Q187" s="110"/>
    </row>
    <row r="188" spans="1:17" ht="16.5" hidden="1">
      <c r="A188" s="2">
        <v>13</v>
      </c>
      <c r="B188" s="80" t="str">
        <f t="shared" si="17"/>
        <v>LTCD-217-K7</v>
      </c>
      <c r="C188" s="80" t="str">
        <f t="shared" si="17"/>
        <v>Võ Quế</v>
      </c>
      <c r="D188" s="80" t="str">
        <f t="shared" si="17"/>
        <v>Hương</v>
      </c>
      <c r="E188" s="80" t="str">
        <f t="shared" si="17"/>
        <v>27/09/1989</v>
      </c>
      <c r="F188" s="80" t="str">
        <f t="shared" si="17"/>
        <v>BRVT</v>
      </c>
      <c r="G188" s="130"/>
      <c r="H188" s="131"/>
      <c r="I188" s="131"/>
      <c r="J188" s="132"/>
      <c r="K188" s="133"/>
      <c r="L188" s="114"/>
      <c r="M188" s="103"/>
      <c r="N188" s="109">
        <f t="shared" si="15"/>
        <v>0</v>
      </c>
      <c r="O188" s="104" t="str">
        <f t="shared" si="16"/>
        <v>Học lại</v>
      </c>
      <c r="Q188" s="110"/>
    </row>
    <row r="189" spans="1:17" ht="16.5" hidden="1">
      <c r="A189" s="2">
        <v>14</v>
      </c>
      <c r="B189" s="80" t="str">
        <f t="shared" si="17"/>
        <v>LTCD-218-K7</v>
      </c>
      <c r="C189" s="80" t="str">
        <f t="shared" si="17"/>
        <v>Bùi Thị Bích</v>
      </c>
      <c r="D189" s="80" t="str">
        <f t="shared" si="17"/>
        <v>Thảo</v>
      </c>
      <c r="E189" s="80" t="str">
        <f t="shared" si="17"/>
        <v>17/08/1984</v>
      </c>
      <c r="F189" s="80" t="str">
        <f t="shared" si="17"/>
        <v>Đất Đỏ</v>
      </c>
      <c r="G189" s="130"/>
      <c r="H189" s="131"/>
      <c r="I189" s="131"/>
      <c r="J189" s="132"/>
      <c r="K189" s="133"/>
      <c r="L189" s="114"/>
      <c r="M189" s="103"/>
      <c r="N189" s="109">
        <f t="shared" si="15"/>
        <v>0</v>
      </c>
      <c r="O189" s="104" t="str">
        <f t="shared" si="16"/>
        <v>Học lại</v>
      </c>
      <c r="Q189" s="110"/>
    </row>
    <row r="190" spans="1:17" ht="16.5" hidden="1">
      <c r="A190" s="2">
        <v>15</v>
      </c>
      <c r="B190" s="80" t="str">
        <f t="shared" si="17"/>
        <v>LTCD-219-K7</v>
      </c>
      <c r="C190" s="80" t="str">
        <f t="shared" si="17"/>
        <v>Đoàn Thị Ngọc </v>
      </c>
      <c r="D190" s="80" t="str">
        <f t="shared" si="17"/>
        <v>Tuyền</v>
      </c>
      <c r="E190" s="80" t="str">
        <f t="shared" si="17"/>
        <v>21/08/1994</v>
      </c>
      <c r="F190" s="80" t="str">
        <f t="shared" si="17"/>
        <v>BRVT</v>
      </c>
      <c r="G190" s="130"/>
      <c r="H190" s="131"/>
      <c r="I190" s="131"/>
      <c r="J190" s="132"/>
      <c r="K190" s="133"/>
      <c r="L190" s="114"/>
      <c r="M190" s="103"/>
      <c r="N190" s="109">
        <f t="shared" si="15"/>
        <v>0</v>
      </c>
      <c r="O190" s="104" t="str">
        <f t="shared" si="16"/>
        <v>Học lại</v>
      </c>
      <c r="Q190" s="110"/>
    </row>
    <row r="191" spans="1:17" ht="16.5" hidden="1">
      <c r="A191" s="2">
        <v>16</v>
      </c>
      <c r="B191" s="80" t="str">
        <f t="shared" si="17"/>
        <v>LTCD-220-K7</v>
      </c>
      <c r="C191" s="80" t="str">
        <f t="shared" si="17"/>
        <v>Bùi Thị Ánh </v>
      </c>
      <c r="D191" s="80" t="str">
        <f t="shared" si="17"/>
        <v>Tuyết</v>
      </c>
      <c r="E191" s="80" t="str">
        <f t="shared" si="17"/>
        <v>12/05/1989</v>
      </c>
      <c r="F191" s="80" t="str">
        <f t="shared" si="17"/>
        <v>Đồng Nai</v>
      </c>
      <c r="G191" s="130"/>
      <c r="H191" s="131"/>
      <c r="I191" s="131"/>
      <c r="J191" s="132"/>
      <c r="K191" s="133"/>
      <c r="L191" s="114"/>
      <c r="M191" s="103"/>
      <c r="N191" s="109">
        <f t="shared" si="15"/>
        <v>0</v>
      </c>
      <c r="O191" s="104" t="str">
        <f t="shared" si="16"/>
        <v>Học lại</v>
      </c>
      <c r="Q191" s="110"/>
    </row>
    <row r="192" spans="1:17" ht="16.5" hidden="1">
      <c r="A192" s="2">
        <v>17</v>
      </c>
      <c r="B192" s="80" t="str">
        <f t="shared" si="17"/>
        <v>LTCD-221-K7</v>
      </c>
      <c r="C192" s="80" t="str">
        <f t="shared" si="17"/>
        <v>Nguyễn Thị Phượng </v>
      </c>
      <c r="D192" s="80" t="str">
        <f t="shared" si="17"/>
        <v>Xuân</v>
      </c>
      <c r="E192" s="80" t="str">
        <f t="shared" si="17"/>
        <v>06/07/1994</v>
      </c>
      <c r="F192" s="80" t="str">
        <f t="shared" si="17"/>
        <v>BRVT</v>
      </c>
      <c r="G192" s="130"/>
      <c r="H192" s="131"/>
      <c r="I192" s="131"/>
      <c r="J192" s="132"/>
      <c r="K192" s="133"/>
      <c r="L192" s="114"/>
      <c r="M192" s="103"/>
      <c r="N192" s="109">
        <f t="shared" si="15"/>
        <v>0</v>
      </c>
      <c r="O192" s="104" t="str">
        <f t="shared" si="16"/>
        <v>Học lại</v>
      </c>
      <c r="Q192" s="110"/>
    </row>
    <row r="193" spans="1:17" ht="16.5" hidden="1">
      <c r="A193" s="2">
        <v>18</v>
      </c>
      <c r="B193" s="80" t="str">
        <f t="shared" si="17"/>
        <v>LTCD-222-K7</v>
      </c>
      <c r="C193" s="80" t="str">
        <f t="shared" si="17"/>
        <v>Trần Thị </v>
      </c>
      <c r="D193" s="80" t="str">
        <f t="shared" si="17"/>
        <v>Loan</v>
      </c>
      <c r="E193" s="80" t="str">
        <f t="shared" si="17"/>
        <v>05/06/1991</v>
      </c>
      <c r="F193" s="80" t="str">
        <f t="shared" si="17"/>
        <v>Hà Tĩnh</v>
      </c>
      <c r="G193" s="130"/>
      <c r="H193" s="131"/>
      <c r="I193" s="131"/>
      <c r="J193" s="132"/>
      <c r="K193" s="133"/>
      <c r="L193" s="114"/>
      <c r="M193" s="103"/>
      <c r="N193" s="109">
        <f t="shared" si="15"/>
        <v>0</v>
      </c>
      <c r="O193" s="104" t="str">
        <f t="shared" si="16"/>
        <v>Học lại</v>
      </c>
      <c r="Q193" s="110"/>
    </row>
    <row r="194" spans="1:17" ht="16.5" hidden="1">
      <c r="A194" s="2">
        <v>19</v>
      </c>
      <c r="B194" s="80" t="str">
        <f t="shared" si="17"/>
        <v>LTCD-223-K7</v>
      </c>
      <c r="C194" s="80" t="str">
        <f t="shared" si="17"/>
        <v>Trần Thị </v>
      </c>
      <c r="D194" s="80" t="str">
        <f t="shared" si="17"/>
        <v>Chuyên</v>
      </c>
      <c r="E194" s="80" t="str">
        <f t="shared" si="17"/>
        <v>13/05/1991</v>
      </c>
      <c r="F194" s="80" t="str">
        <f t="shared" si="17"/>
        <v>Thanh Hóa</v>
      </c>
      <c r="G194" s="130"/>
      <c r="H194" s="131"/>
      <c r="I194" s="131"/>
      <c r="J194" s="132"/>
      <c r="K194" s="133"/>
      <c r="L194" s="114"/>
      <c r="M194" s="103"/>
      <c r="N194" s="109">
        <f t="shared" si="15"/>
        <v>0</v>
      </c>
      <c r="O194" s="104" t="str">
        <f t="shared" si="16"/>
        <v>Học lại</v>
      </c>
      <c r="Q194" s="110"/>
    </row>
    <row r="195" spans="1:17" ht="15" hidden="1">
      <c r="A195" s="2"/>
      <c r="B195" s="80"/>
      <c r="C195" s="80"/>
      <c r="D195" s="80"/>
      <c r="E195" s="80"/>
      <c r="F195" s="80"/>
      <c r="G195" s="146"/>
      <c r="H195" s="146"/>
      <c r="I195" s="146"/>
      <c r="J195" s="146"/>
      <c r="K195" s="146"/>
      <c r="L195" s="146"/>
      <c r="M195" s="103"/>
      <c r="N195" s="109"/>
      <c r="O195" s="104"/>
      <c r="Q195" s="110"/>
    </row>
    <row r="196" ht="15.75" hidden="1"/>
    <row r="197" ht="15.75" hidden="1"/>
    <row r="198" ht="15.75" hidden="1"/>
    <row r="199" ht="15.75" hidden="1"/>
    <row r="200" ht="15.75" hidden="1">
      <c r="A200" s="6">
        <f>C54</f>
        <v>0</v>
      </c>
    </row>
    <row r="201" spans="1:15" ht="63.75" customHeight="1" hidden="1">
      <c r="A201" s="160" t="s">
        <v>2</v>
      </c>
      <c r="B201" s="157" t="s">
        <v>42</v>
      </c>
      <c r="C201" s="163" t="s">
        <v>3</v>
      </c>
      <c r="D201" s="164"/>
      <c r="E201" s="160" t="s">
        <v>4</v>
      </c>
      <c r="F201" s="160" t="s">
        <v>5</v>
      </c>
      <c r="G201" s="157" t="s">
        <v>6</v>
      </c>
      <c r="H201" s="169" t="s">
        <v>7</v>
      </c>
      <c r="I201" s="170"/>
      <c r="J201" s="169" t="s">
        <v>8</v>
      </c>
      <c r="K201" s="170"/>
      <c r="L201" s="169" t="s">
        <v>9</v>
      </c>
      <c r="M201" s="170"/>
      <c r="N201" s="157" t="s">
        <v>10</v>
      </c>
      <c r="O201" s="157" t="s">
        <v>11</v>
      </c>
    </row>
    <row r="202" spans="1:15" ht="15.75" hidden="1">
      <c r="A202" s="161"/>
      <c r="B202" s="158"/>
      <c r="C202" s="165"/>
      <c r="D202" s="166"/>
      <c r="E202" s="161"/>
      <c r="F202" s="161"/>
      <c r="G202" s="159"/>
      <c r="H202" s="3" t="s">
        <v>12</v>
      </c>
      <c r="I202" s="3" t="s">
        <v>13</v>
      </c>
      <c r="J202" s="3" t="s">
        <v>12</v>
      </c>
      <c r="K202" s="3" t="s">
        <v>13</v>
      </c>
      <c r="L202" s="78" t="s">
        <v>40</v>
      </c>
      <c r="M202" s="4" t="s">
        <v>41</v>
      </c>
      <c r="N202" s="158"/>
      <c r="O202" s="158"/>
    </row>
    <row r="203" spans="1:15" ht="15.75" hidden="1">
      <c r="A203" s="162"/>
      <c r="B203" s="159"/>
      <c r="C203" s="167"/>
      <c r="D203" s="168"/>
      <c r="E203" s="162"/>
      <c r="F203" s="162"/>
      <c r="G203" s="4"/>
      <c r="H203" s="3"/>
      <c r="I203" s="3"/>
      <c r="J203" s="3"/>
      <c r="K203" s="3"/>
      <c r="L203" s="4"/>
      <c r="M203" s="4"/>
      <c r="N203" s="159"/>
      <c r="O203" s="159"/>
    </row>
    <row r="204" spans="1:15" ht="12.75" hidden="1">
      <c r="A204" s="2">
        <v>1</v>
      </c>
      <c r="B204" s="80" t="str">
        <f aca="true" t="shared" si="18" ref="B204:F213">B176</f>
        <v>LTCD-205-K7</v>
      </c>
      <c r="C204" s="80" t="str">
        <f t="shared" si="18"/>
        <v>Đinh Thái Anh </v>
      </c>
      <c r="D204" s="80" t="str">
        <f t="shared" si="18"/>
        <v>Hào</v>
      </c>
      <c r="E204" s="80" t="str">
        <f t="shared" si="18"/>
        <v>26/11/1991</v>
      </c>
      <c r="F204" s="80" t="str">
        <f t="shared" si="18"/>
        <v>BRVT</v>
      </c>
      <c r="G204" s="79"/>
      <c r="H204" s="79"/>
      <c r="I204" s="79"/>
      <c r="J204" s="79"/>
      <c r="K204" s="79"/>
      <c r="L204" s="79"/>
      <c r="M204" s="79"/>
      <c r="N204" s="109">
        <f>ROUND(ROUND(((IF(K204&lt;&gt;"",J204*2+K204*2,J204*2)+IF(H204&lt;&gt;"",H204,0))/(IF(K204&lt;&gt;"",4,2)+IF(H204&lt;&gt;"",1,0))*3+G204)/4,2)*0.4+IF(M204&lt;&gt;"",M204,L204)*0.6,1)</f>
        <v>0</v>
      </c>
      <c r="O204" s="104" t="str">
        <f>IF(F204=$P$67,F204,IF(AND(N204&lt;4,MAX(G204:K204)=0),"Học lại",IF(N204&lt;4,"Học lại","")))</f>
        <v>Học lại</v>
      </c>
    </row>
    <row r="205" spans="1:15" ht="12.75" hidden="1">
      <c r="A205" s="2">
        <v>2</v>
      </c>
      <c r="B205" s="80" t="str">
        <f t="shared" si="18"/>
        <v>LTCD-206-K7</v>
      </c>
      <c r="C205" s="80" t="str">
        <f t="shared" si="18"/>
        <v>Phạm Thị </v>
      </c>
      <c r="D205" s="80" t="str">
        <f t="shared" si="18"/>
        <v>Huỳnh</v>
      </c>
      <c r="E205" s="80" t="str">
        <f t="shared" si="18"/>
        <v>28/04/1994</v>
      </c>
      <c r="F205" s="80" t="str">
        <f t="shared" si="18"/>
        <v>Bình Định</v>
      </c>
      <c r="G205" s="79"/>
      <c r="H205" s="79"/>
      <c r="I205" s="79"/>
      <c r="J205" s="79"/>
      <c r="K205" s="79"/>
      <c r="L205" s="79"/>
      <c r="M205" s="79"/>
      <c r="N205" s="109">
        <f aca="true" t="shared" si="19" ref="N205:N222">ROUND(ROUND(((IF(K205&lt;&gt;"",J205*2+K205*2,J205*2)+IF(H205&lt;&gt;"",H205,0))/(IF(K205&lt;&gt;"",4,2)+IF(H205&lt;&gt;"",1,0))*3+G205)/4,2)*0.4+IF(M205&lt;&gt;"",M205,L205)*0.6,1)</f>
        <v>0</v>
      </c>
      <c r="O205" s="104" t="str">
        <f aca="true" t="shared" si="20" ref="O205:O222">IF(F205=$P$67,F205,IF(AND(N205&lt;4,MAX(G205:K205)=0),"Học lại",IF(N205&lt;4,"Học lại","")))</f>
        <v>Học lại</v>
      </c>
    </row>
    <row r="206" spans="1:15" ht="12.75" hidden="1">
      <c r="A206" s="2">
        <v>3</v>
      </c>
      <c r="B206" s="80" t="str">
        <f t="shared" si="18"/>
        <v>LTCD-207-K7</v>
      </c>
      <c r="C206" s="80" t="str">
        <f t="shared" si="18"/>
        <v>Nguyễn Thị Ngọc </v>
      </c>
      <c r="D206" s="80" t="str">
        <f t="shared" si="18"/>
        <v>Linh</v>
      </c>
      <c r="E206" s="80" t="str">
        <f t="shared" si="18"/>
        <v>19/04/1992</v>
      </c>
      <c r="F206" s="80" t="str">
        <f t="shared" si="18"/>
        <v>Thanh Hóa</v>
      </c>
      <c r="G206" s="79"/>
      <c r="H206" s="79"/>
      <c r="I206" s="79"/>
      <c r="J206" s="79"/>
      <c r="K206" s="79"/>
      <c r="L206" s="79"/>
      <c r="M206" s="79"/>
      <c r="N206" s="109">
        <f t="shared" si="19"/>
        <v>0</v>
      </c>
      <c r="O206" s="104" t="str">
        <f t="shared" si="20"/>
        <v>Học lại</v>
      </c>
    </row>
    <row r="207" spans="1:15" ht="12.75" hidden="1">
      <c r="A207" s="2">
        <v>4</v>
      </c>
      <c r="B207" s="80" t="str">
        <f t="shared" si="18"/>
        <v>LTCD-208-K7</v>
      </c>
      <c r="C207" s="80" t="str">
        <f t="shared" si="18"/>
        <v>Nguyễn Thúy </v>
      </c>
      <c r="D207" s="80" t="str">
        <f t="shared" si="18"/>
        <v>Ngân</v>
      </c>
      <c r="E207" s="80" t="str">
        <f t="shared" si="18"/>
        <v>29/11/1988</v>
      </c>
      <c r="F207" s="80" t="str">
        <f t="shared" si="18"/>
        <v>BRVT</v>
      </c>
      <c r="G207" s="79"/>
      <c r="H207" s="79"/>
      <c r="I207" s="79"/>
      <c r="J207" s="79"/>
      <c r="K207" s="79"/>
      <c r="L207" s="79"/>
      <c r="M207" s="79"/>
      <c r="N207" s="109">
        <f t="shared" si="19"/>
        <v>0</v>
      </c>
      <c r="O207" s="104" t="str">
        <f t="shared" si="20"/>
        <v>Học lại</v>
      </c>
    </row>
    <row r="208" spans="1:15" ht="12.75" hidden="1">
      <c r="A208" s="2">
        <v>5</v>
      </c>
      <c r="B208" s="80" t="str">
        <f t="shared" si="18"/>
        <v>LTCD-209-K7</v>
      </c>
      <c r="C208" s="80" t="str">
        <f t="shared" si="18"/>
        <v>Bùi Phạm Kiều </v>
      </c>
      <c r="D208" s="80" t="str">
        <f t="shared" si="18"/>
        <v>Linh</v>
      </c>
      <c r="E208" s="80" t="str">
        <f t="shared" si="18"/>
        <v>15/06/1986</v>
      </c>
      <c r="F208" s="80" t="str">
        <f t="shared" si="18"/>
        <v>Bà Rịa</v>
      </c>
      <c r="G208" s="79"/>
      <c r="H208" s="79"/>
      <c r="I208" s="79"/>
      <c r="J208" s="79"/>
      <c r="K208" s="79"/>
      <c r="L208" s="79"/>
      <c r="M208" s="79"/>
      <c r="N208" s="109">
        <f t="shared" si="19"/>
        <v>0</v>
      </c>
      <c r="O208" s="104" t="str">
        <f t="shared" si="20"/>
        <v>Học lại</v>
      </c>
    </row>
    <row r="209" spans="1:15" ht="12.75" hidden="1">
      <c r="A209" s="2">
        <v>6</v>
      </c>
      <c r="B209" s="80" t="str">
        <f t="shared" si="18"/>
        <v>LTCD-210-K7</v>
      </c>
      <c r="C209" s="80" t="str">
        <f t="shared" si="18"/>
        <v>Nguyễn Thị </v>
      </c>
      <c r="D209" s="80" t="str">
        <f t="shared" si="18"/>
        <v>Nhung</v>
      </c>
      <c r="E209" s="80" t="str">
        <f t="shared" si="18"/>
        <v>24/09/1992</v>
      </c>
      <c r="F209" s="80" t="str">
        <f t="shared" si="18"/>
        <v>Hà Tĩnh</v>
      </c>
      <c r="G209" s="79"/>
      <c r="H209" s="79"/>
      <c r="I209" s="79"/>
      <c r="J209" s="79"/>
      <c r="K209" s="79"/>
      <c r="L209" s="79"/>
      <c r="M209" s="79"/>
      <c r="N209" s="109">
        <f t="shared" si="19"/>
        <v>0</v>
      </c>
      <c r="O209" s="104" t="str">
        <f t="shared" si="20"/>
        <v>Học lại</v>
      </c>
    </row>
    <row r="210" spans="1:15" ht="12.75" hidden="1">
      <c r="A210" s="2">
        <v>7</v>
      </c>
      <c r="B210" s="80" t="str">
        <f t="shared" si="18"/>
        <v>LTCD-211-K7</v>
      </c>
      <c r="C210" s="80" t="str">
        <f t="shared" si="18"/>
        <v>Bùi Thị </v>
      </c>
      <c r="D210" s="80" t="str">
        <f t="shared" si="18"/>
        <v>Thúy</v>
      </c>
      <c r="E210" s="80" t="str">
        <f t="shared" si="18"/>
        <v>10/10/1988</v>
      </c>
      <c r="F210" s="80" t="str">
        <f t="shared" si="18"/>
        <v>Nghệ An</v>
      </c>
      <c r="G210" s="79"/>
      <c r="H210" s="79"/>
      <c r="I210" s="79"/>
      <c r="J210" s="79"/>
      <c r="K210" s="79"/>
      <c r="L210" s="79"/>
      <c r="M210" s="79"/>
      <c r="N210" s="109">
        <f t="shared" si="19"/>
        <v>0</v>
      </c>
      <c r="O210" s="104" t="str">
        <f t="shared" si="20"/>
        <v>Học lại</v>
      </c>
    </row>
    <row r="211" spans="1:15" ht="12.75" hidden="1">
      <c r="A211" s="2">
        <v>8</v>
      </c>
      <c r="B211" s="80" t="str">
        <f t="shared" si="18"/>
        <v>LTCD-212-K7</v>
      </c>
      <c r="C211" s="80" t="str">
        <f t="shared" si="18"/>
        <v>Phạm Thị Ngọc </v>
      </c>
      <c r="D211" s="80" t="str">
        <f t="shared" si="18"/>
        <v>Thủy</v>
      </c>
      <c r="E211" s="80" t="str">
        <f t="shared" si="18"/>
        <v>10/11/1987</v>
      </c>
      <c r="F211" s="80" t="str">
        <f t="shared" si="18"/>
        <v>BRVT</v>
      </c>
      <c r="G211" s="79"/>
      <c r="H211" s="79"/>
      <c r="I211" s="79"/>
      <c r="J211" s="79"/>
      <c r="K211" s="79"/>
      <c r="L211" s="79"/>
      <c r="M211" s="79"/>
      <c r="N211" s="109">
        <f t="shared" si="19"/>
        <v>0</v>
      </c>
      <c r="O211" s="104" t="str">
        <f t="shared" si="20"/>
        <v>Học lại</v>
      </c>
    </row>
    <row r="212" spans="1:15" ht="12.75" hidden="1">
      <c r="A212" s="2">
        <v>9</v>
      </c>
      <c r="B212" s="80" t="str">
        <f t="shared" si="18"/>
        <v>LTCD-213-K7</v>
      </c>
      <c r="C212" s="80" t="str">
        <f t="shared" si="18"/>
        <v>Lê Thái Huyền </v>
      </c>
      <c r="D212" s="80" t="str">
        <f t="shared" si="18"/>
        <v>Trâm</v>
      </c>
      <c r="E212" s="80" t="str">
        <f t="shared" si="18"/>
        <v>04/09/1995</v>
      </c>
      <c r="F212" s="80" t="str">
        <f t="shared" si="18"/>
        <v>BRVT</v>
      </c>
      <c r="G212" s="79"/>
      <c r="H212" s="79"/>
      <c r="I212" s="79"/>
      <c r="J212" s="79"/>
      <c r="K212" s="79"/>
      <c r="L212" s="79"/>
      <c r="M212" s="79"/>
      <c r="N212" s="109">
        <f t="shared" si="19"/>
        <v>0</v>
      </c>
      <c r="O212" s="104" t="str">
        <f t="shared" si="20"/>
        <v>Học lại</v>
      </c>
    </row>
    <row r="213" spans="1:15" ht="12.75" hidden="1">
      <c r="A213" s="2">
        <v>10</v>
      </c>
      <c r="B213" s="80" t="str">
        <f t="shared" si="18"/>
        <v>LTCD-214-K7</v>
      </c>
      <c r="C213" s="80" t="str">
        <f t="shared" si="18"/>
        <v>Nguyễn Thị Thùy </v>
      </c>
      <c r="D213" s="80" t="str">
        <f t="shared" si="18"/>
        <v>Trang</v>
      </c>
      <c r="E213" s="80" t="str">
        <f t="shared" si="18"/>
        <v>19/12/1996</v>
      </c>
      <c r="F213" s="80" t="str">
        <f t="shared" si="18"/>
        <v>Bà Rịa</v>
      </c>
      <c r="G213" s="79"/>
      <c r="H213" s="79"/>
      <c r="I213" s="79"/>
      <c r="J213" s="79"/>
      <c r="K213" s="79"/>
      <c r="L213" s="79"/>
      <c r="M213" s="79"/>
      <c r="N213" s="109">
        <f t="shared" si="19"/>
        <v>0</v>
      </c>
      <c r="O213" s="104" t="str">
        <f t="shared" si="20"/>
        <v>Học lại</v>
      </c>
    </row>
    <row r="214" spans="1:15" ht="12.75" hidden="1">
      <c r="A214" s="2">
        <v>11</v>
      </c>
      <c r="B214" s="80" t="str">
        <f aca="true" t="shared" si="21" ref="B214:F223">B186</f>
        <v>LTCD-215-K7</v>
      </c>
      <c r="C214" s="80" t="str">
        <f t="shared" si="21"/>
        <v>Nguyễn Thị Lệ</v>
      </c>
      <c r="D214" s="80" t="str">
        <f t="shared" si="21"/>
        <v>Trinh</v>
      </c>
      <c r="E214" s="80" t="str">
        <f t="shared" si="21"/>
        <v>30/06/1994</v>
      </c>
      <c r="F214" s="80" t="str">
        <f t="shared" si="21"/>
        <v>BRVT</v>
      </c>
      <c r="G214" s="79"/>
      <c r="H214" s="79"/>
      <c r="I214" s="79"/>
      <c r="J214" s="79"/>
      <c r="K214" s="79"/>
      <c r="L214" s="79"/>
      <c r="M214" s="79"/>
      <c r="N214" s="109">
        <f t="shared" si="19"/>
        <v>0</v>
      </c>
      <c r="O214" s="104" t="str">
        <f t="shared" si="20"/>
        <v>Học lại</v>
      </c>
    </row>
    <row r="215" spans="1:15" ht="12.75" hidden="1">
      <c r="A215" s="2">
        <v>12</v>
      </c>
      <c r="B215" s="80" t="str">
        <f t="shared" si="21"/>
        <v>LTCD-216-K7</v>
      </c>
      <c r="C215" s="80" t="str">
        <f t="shared" si="21"/>
        <v>Trần Thị Phương</v>
      </c>
      <c r="D215" s="80" t="str">
        <f t="shared" si="21"/>
        <v>Uyên</v>
      </c>
      <c r="E215" s="80" t="str">
        <f t="shared" si="21"/>
        <v>15/12/10984</v>
      </c>
      <c r="F215" s="80" t="str">
        <f t="shared" si="21"/>
        <v>BRVT</v>
      </c>
      <c r="G215" s="79"/>
      <c r="H215" s="79"/>
      <c r="I215" s="79"/>
      <c r="J215" s="79"/>
      <c r="K215" s="79"/>
      <c r="L215" s="79"/>
      <c r="M215" s="79"/>
      <c r="N215" s="109">
        <f t="shared" si="19"/>
        <v>0</v>
      </c>
      <c r="O215" s="104" t="str">
        <f t="shared" si="20"/>
        <v>Học lại</v>
      </c>
    </row>
    <row r="216" spans="1:15" ht="12.75" hidden="1">
      <c r="A216" s="2">
        <v>13</v>
      </c>
      <c r="B216" s="80" t="str">
        <f t="shared" si="21"/>
        <v>LTCD-217-K7</v>
      </c>
      <c r="C216" s="80" t="str">
        <f t="shared" si="21"/>
        <v>Võ Quế</v>
      </c>
      <c r="D216" s="80" t="str">
        <f t="shared" si="21"/>
        <v>Hương</v>
      </c>
      <c r="E216" s="80" t="str">
        <f t="shared" si="21"/>
        <v>27/09/1989</v>
      </c>
      <c r="F216" s="80" t="str">
        <f t="shared" si="21"/>
        <v>BRVT</v>
      </c>
      <c r="G216" s="79"/>
      <c r="H216" s="79"/>
      <c r="I216" s="79"/>
      <c r="J216" s="79"/>
      <c r="K216" s="79"/>
      <c r="L216" s="79"/>
      <c r="M216" s="79"/>
      <c r="N216" s="109">
        <f t="shared" si="19"/>
        <v>0</v>
      </c>
      <c r="O216" s="104" t="str">
        <f t="shared" si="20"/>
        <v>Học lại</v>
      </c>
    </row>
    <row r="217" spans="1:15" ht="12.75" hidden="1">
      <c r="A217" s="2">
        <v>14</v>
      </c>
      <c r="B217" s="80" t="str">
        <f t="shared" si="21"/>
        <v>LTCD-218-K7</v>
      </c>
      <c r="C217" s="80" t="str">
        <f t="shared" si="21"/>
        <v>Bùi Thị Bích</v>
      </c>
      <c r="D217" s="80" t="str">
        <f t="shared" si="21"/>
        <v>Thảo</v>
      </c>
      <c r="E217" s="80" t="str">
        <f t="shared" si="21"/>
        <v>17/08/1984</v>
      </c>
      <c r="F217" s="80" t="str">
        <f t="shared" si="21"/>
        <v>Đất Đỏ</v>
      </c>
      <c r="G217" s="79"/>
      <c r="H217" s="79"/>
      <c r="I217" s="79"/>
      <c r="J217" s="79"/>
      <c r="K217" s="79"/>
      <c r="L217" s="79"/>
      <c r="M217" s="79"/>
      <c r="N217" s="109">
        <f t="shared" si="19"/>
        <v>0</v>
      </c>
      <c r="O217" s="104" t="str">
        <f t="shared" si="20"/>
        <v>Học lại</v>
      </c>
    </row>
    <row r="218" spans="1:15" ht="12.75" hidden="1">
      <c r="A218" s="2">
        <v>15</v>
      </c>
      <c r="B218" s="80" t="str">
        <f t="shared" si="21"/>
        <v>LTCD-219-K7</v>
      </c>
      <c r="C218" s="80" t="str">
        <f t="shared" si="21"/>
        <v>Đoàn Thị Ngọc </v>
      </c>
      <c r="D218" s="80" t="str">
        <f t="shared" si="21"/>
        <v>Tuyền</v>
      </c>
      <c r="E218" s="80" t="str">
        <f t="shared" si="21"/>
        <v>21/08/1994</v>
      </c>
      <c r="F218" s="80" t="str">
        <f t="shared" si="21"/>
        <v>BRVT</v>
      </c>
      <c r="G218" s="79"/>
      <c r="H218" s="79"/>
      <c r="I218" s="79"/>
      <c r="J218" s="79"/>
      <c r="K218" s="79"/>
      <c r="L218" s="79"/>
      <c r="M218" s="79"/>
      <c r="N218" s="109">
        <f t="shared" si="19"/>
        <v>0</v>
      </c>
      <c r="O218" s="104" t="str">
        <f t="shared" si="20"/>
        <v>Học lại</v>
      </c>
    </row>
    <row r="219" spans="1:15" ht="12.75" hidden="1">
      <c r="A219" s="2">
        <v>16</v>
      </c>
      <c r="B219" s="80" t="str">
        <f t="shared" si="21"/>
        <v>LTCD-220-K7</v>
      </c>
      <c r="C219" s="80" t="str">
        <f t="shared" si="21"/>
        <v>Bùi Thị Ánh </v>
      </c>
      <c r="D219" s="80" t="str">
        <f t="shared" si="21"/>
        <v>Tuyết</v>
      </c>
      <c r="E219" s="80" t="str">
        <f t="shared" si="21"/>
        <v>12/05/1989</v>
      </c>
      <c r="F219" s="80" t="str">
        <f t="shared" si="21"/>
        <v>Đồng Nai</v>
      </c>
      <c r="G219" s="79"/>
      <c r="H219" s="79"/>
      <c r="I219" s="79"/>
      <c r="J219" s="79"/>
      <c r="K219" s="79"/>
      <c r="L219" s="79"/>
      <c r="M219" s="79"/>
      <c r="N219" s="109">
        <f t="shared" si="19"/>
        <v>0</v>
      </c>
      <c r="O219" s="104" t="str">
        <f t="shared" si="20"/>
        <v>Học lại</v>
      </c>
    </row>
    <row r="220" spans="1:15" ht="12.75" hidden="1">
      <c r="A220" s="2">
        <v>17</v>
      </c>
      <c r="B220" s="80" t="str">
        <f t="shared" si="21"/>
        <v>LTCD-221-K7</v>
      </c>
      <c r="C220" s="80" t="str">
        <f t="shared" si="21"/>
        <v>Nguyễn Thị Phượng </v>
      </c>
      <c r="D220" s="80" t="str">
        <f t="shared" si="21"/>
        <v>Xuân</v>
      </c>
      <c r="E220" s="80" t="str">
        <f t="shared" si="21"/>
        <v>06/07/1994</v>
      </c>
      <c r="F220" s="80" t="str">
        <f t="shared" si="21"/>
        <v>BRVT</v>
      </c>
      <c r="G220" s="79"/>
      <c r="H220" s="79"/>
      <c r="I220" s="79"/>
      <c r="J220" s="79"/>
      <c r="K220" s="79"/>
      <c r="L220" s="79"/>
      <c r="M220" s="79"/>
      <c r="N220" s="109">
        <f t="shared" si="19"/>
        <v>0</v>
      </c>
      <c r="O220" s="104" t="str">
        <f t="shared" si="20"/>
        <v>Học lại</v>
      </c>
    </row>
    <row r="221" spans="1:15" ht="12.75" hidden="1">
      <c r="A221" s="2">
        <v>18</v>
      </c>
      <c r="B221" s="80" t="str">
        <f t="shared" si="21"/>
        <v>LTCD-222-K7</v>
      </c>
      <c r="C221" s="80" t="str">
        <f t="shared" si="21"/>
        <v>Trần Thị </v>
      </c>
      <c r="D221" s="80" t="str">
        <f t="shared" si="21"/>
        <v>Loan</v>
      </c>
      <c r="E221" s="80" t="str">
        <f t="shared" si="21"/>
        <v>05/06/1991</v>
      </c>
      <c r="F221" s="80" t="str">
        <f t="shared" si="21"/>
        <v>Hà Tĩnh</v>
      </c>
      <c r="G221" s="79"/>
      <c r="H221" s="79"/>
      <c r="I221" s="79"/>
      <c r="J221" s="79"/>
      <c r="K221" s="79"/>
      <c r="L221" s="79"/>
      <c r="M221" s="79"/>
      <c r="N221" s="109">
        <f t="shared" si="19"/>
        <v>0</v>
      </c>
      <c r="O221" s="104" t="str">
        <f t="shared" si="20"/>
        <v>Học lại</v>
      </c>
    </row>
    <row r="222" spans="1:15" ht="12.75" hidden="1">
      <c r="A222" s="2">
        <v>19</v>
      </c>
      <c r="B222" s="80" t="str">
        <f t="shared" si="21"/>
        <v>LTCD-223-K7</v>
      </c>
      <c r="C222" s="80" t="str">
        <f t="shared" si="21"/>
        <v>Trần Thị </v>
      </c>
      <c r="D222" s="80" t="str">
        <f t="shared" si="21"/>
        <v>Chuyên</v>
      </c>
      <c r="E222" s="80" t="str">
        <f t="shared" si="21"/>
        <v>13/05/1991</v>
      </c>
      <c r="F222" s="80" t="str">
        <f t="shared" si="21"/>
        <v>Thanh Hóa</v>
      </c>
      <c r="G222" s="79"/>
      <c r="H222" s="79"/>
      <c r="I222" s="79"/>
      <c r="J222" s="79"/>
      <c r="K222" s="79"/>
      <c r="L222" s="79"/>
      <c r="M222" s="79"/>
      <c r="N222" s="109">
        <f t="shared" si="19"/>
        <v>0</v>
      </c>
      <c r="O222" s="104" t="str">
        <f t="shared" si="20"/>
        <v>Học lại</v>
      </c>
    </row>
    <row r="223" spans="1:15" ht="12.75" hidden="1">
      <c r="A223" s="2"/>
      <c r="B223" s="80"/>
      <c r="C223" s="80"/>
      <c r="D223" s="80"/>
      <c r="E223" s="80"/>
      <c r="F223" s="80"/>
      <c r="G223" s="79"/>
      <c r="H223" s="79"/>
      <c r="I223" s="79"/>
      <c r="J223" s="79"/>
      <c r="K223" s="79"/>
      <c r="L223" s="79"/>
      <c r="M223" s="79"/>
      <c r="N223" s="109"/>
      <c r="O223" s="104"/>
    </row>
    <row r="224" ht="15.75" hidden="1"/>
    <row r="225" ht="15.75" hidden="1"/>
    <row r="226" ht="15.75" hidden="1"/>
    <row r="227" ht="15.75" hidden="1"/>
    <row r="228" ht="15.75" hidden="1">
      <c r="A228" s="6" t="s">
        <v>43</v>
      </c>
    </row>
    <row r="229" spans="1:15" ht="63.75" customHeight="1" hidden="1">
      <c r="A229" s="160" t="s">
        <v>2</v>
      </c>
      <c r="B229" s="157" t="s">
        <v>42</v>
      </c>
      <c r="C229" s="163" t="s">
        <v>3</v>
      </c>
      <c r="D229" s="164"/>
      <c r="E229" s="160" t="s">
        <v>4</v>
      </c>
      <c r="F229" s="160" t="s">
        <v>5</v>
      </c>
      <c r="G229" s="154" t="s">
        <v>6</v>
      </c>
      <c r="H229" s="154" t="s">
        <v>7</v>
      </c>
      <c r="I229" s="154"/>
      <c r="J229" s="154" t="s">
        <v>8</v>
      </c>
      <c r="K229" s="154"/>
      <c r="L229" s="155" t="s">
        <v>9</v>
      </c>
      <c r="M229" s="156"/>
      <c r="N229" s="157" t="s">
        <v>10</v>
      </c>
      <c r="O229" s="157" t="s">
        <v>11</v>
      </c>
    </row>
    <row r="230" spans="1:15" ht="15.75" hidden="1">
      <c r="A230" s="161"/>
      <c r="B230" s="161"/>
      <c r="C230" s="165"/>
      <c r="D230" s="166"/>
      <c r="E230" s="161"/>
      <c r="F230" s="161"/>
      <c r="G230" s="154"/>
      <c r="H230" s="3" t="s">
        <v>12</v>
      </c>
      <c r="I230" s="3" t="s">
        <v>13</v>
      </c>
      <c r="J230" s="3" t="s">
        <v>12</v>
      </c>
      <c r="K230" s="3" t="s">
        <v>13</v>
      </c>
      <c r="L230" s="78" t="s">
        <v>40</v>
      </c>
      <c r="M230" s="4" t="s">
        <v>41</v>
      </c>
      <c r="N230" s="158"/>
      <c r="O230" s="158"/>
    </row>
    <row r="231" spans="1:15" ht="15.75" hidden="1">
      <c r="A231" s="162"/>
      <c r="B231" s="162"/>
      <c r="C231" s="167"/>
      <c r="D231" s="168"/>
      <c r="E231" s="162"/>
      <c r="F231" s="162"/>
      <c r="G231" s="4"/>
      <c r="H231" s="3"/>
      <c r="I231" s="3"/>
      <c r="J231" s="3"/>
      <c r="K231" s="3"/>
      <c r="L231" s="4"/>
      <c r="M231" s="4"/>
      <c r="N231" s="159"/>
      <c r="O231" s="159"/>
    </row>
    <row r="232" spans="1:15" ht="12.75" hidden="1">
      <c r="A232" s="2">
        <v>1</v>
      </c>
      <c r="B232" s="80" t="str">
        <f aca="true" t="shared" si="22" ref="B232:F241">B204</f>
        <v>LTCD-205-K7</v>
      </c>
      <c r="C232" s="80" t="str">
        <f t="shared" si="22"/>
        <v>Đinh Thái Anh </v>
      </c>
      <c r="D232" s="80" t="str">
        <f t="shared" si="22"/>
        <v>Hào</v>
      </c>
      <c r="E232" s="80" t="str">
        <f t="shared" si="22"/>
        <v>26/11/1991</v>
      </c>
      <c r="F232" s="80" t="str">
        <f t="shared" si="22"/>
        <v>BRVT</v>
      </c>
      <c r="G232" s="79"/>
      <c r="H232" s="79"/>
      <c r="I232" s="79"/>
      <c r="J232" s="79"/>
      <c r="K232" s="79"/>
      <c r="L232" s="79"/>
      <c r="M232" s="79"/>
      <c r="N232" s="109">
        <f>ROUND(ROUND(((IF(K232&lt;&gt;"",J232*2+K232*2,J232*2)+IF(H232&lt;&gt;"",H232,0))/(IF(K232&lt;&gt;"",4,2)+IF(H232&lt;&gt;"",1,0))*3+G232)/4,2)*0.4+IF(M232&lt;&gt;"",M232,L232)*0.6,1)</f>
        <v>0</v>
      </c>
      <c r="O232" s="104" t="str">
        <f>IF(F232=$P$67,F232,IF(AND(N232&lt;4,MAX(G232:K232)=0),"Học lại",IF(N232&lt;4,"Học lại","")))</f>
        <v>Học lại</v>
      </c>
    </row>
    <row r="233" spans="1:15" ht="12.75" hidden="1">
      <c r="A233" s="2">
        <v>2</v>
      </c>
      <c r="B233" s="80" t="str">
        <f t="shared" si="22"/>
        <v>LTCD-206-K7</v>
      </c>
      <c r="C233" s="80" t="str">
        <f t="shared" si="22"/>
        <v>Phạm Thị </v>
      </c>
      <c r="D233" s="80" t="str">
        <f t="shared" si="22"/>
        <v>Huỳnh</v>
      </c>
      <c r="E233" s="80" t="str">
        <f t="shared" si="22"/>
        <v>28/04/1994</v>
      </c>
      <c r="F233" s="80" t="str">
        <f t="shared" si="22"/>
        <v>Bình Định</v>
      </c>
      <c r="G233" s="79"/>
      <c r="H233" s="79"/>
      <c r="I233" s="79"/>
      <c r="J233" s="79"/>
      <c r="K233" s="79"/>
      <c r="L233" s="79"/>
      <c r="M233" s="79"/>
      <c r="N233" s="109">
        <f aca="true" t="shared" si="23" ref="N233:N250">ROUND(ROUND(((IF(K233&lt;&gt;"",J233*2+K233*2,J233*2)+IF(H233&lt;&gt;"",H233,0))/(IF(K233&lt;&gt;"",4,2)+IF(H233&lt;&gt;"",1,0))*3+G233)/4,2)*0.4+IF(M233&lt;&gt;"",M233,L233)*0.6,1)</f>
        <v>0</v>
      </c>
      <c r="O233" s="104" t="str">
        <f aca="true" t="shared" si="24" ref="O233:O250">IF(F233=$P$67,F233,IF(AND(N233&lt;4,MAX(G233:K233)=0),"Học lại",IF(N233&lt;4,"Học lại","")))</f>
        <v>Học lại</v>
      </c>
    </row>
    <row r="234" spans="1:15" ht="12.75" hidden="1">
      <c r="A234" s="2">
        <v>3</v>
      </c>
      <c r="B234" s="80" t="str">
        <f t="shared" si="22"/>
        <v>LTCD-207-K7</v>
      </c>
      <c r="C234" s="80" t="str">
        <f t="shared" si="22"/>
        <v>Nguyễn Thị Ngọc </v>
      </c>
      <c r="D234" s="80" t="str">
        <f t="shared" si="22"/>
        <v>Linh</v>
      </c>
      <c r="E234" s="80" t="str">
        <f t="shared" si="22"/>
        <v>19/04/1992</v>
      </c>
      <c r="F234" s="80" t="str">
        <f t="shared" si="22"/>
        <v>Thanh Hóa</v>
      </c>
      <c r="G234" s="79"/>
      <c r="H234" s="79"/>
      <c r="I234" s="79"/>
      <c r="J234" s="79"/>
      <c r="K234" s="79"/>
      <c r="L234" s="79"/>
      <c r="M234" s="79"/>
      <c r="N234" s="109">
        <f t="shared" si="23"/>
        <v>0</v>
      </c>
      <c r="O234" s="104" t="str">
        <f t="shared" si="24"/>
        <v>Học lại</v>
      </c>
    </row>
    <row r="235" spans="1:15" ht="12.75" hidden="1">
      <c r="A235" s="2">
        <v>4</v>
      </c>
      <c r="B235" s="80" t="str">
        <f t="shared" si="22"/>
        <v>LTCD-208-K7</v>
      </c>
      <c r="C235" s="80" t="str">
        <f t="shared" si="22"/>
        <v>Nguyễn Thúy </v>
      </c>
      <c r="D235" s="80" t="str">
        <f t="shared" si="22"/>
        <v>Ngân</v>
      </c>
      <c r="E235" s="80" t="str">
        <f t="shared" si="22"/>
        <v>29/11/1988</v>
      </c>
      <c r="F235" s="80" t="str">
        <f t="shared" si="22"/>
        <v>BRVT</v>
      </c>
      <c r="G235" s="79"/>
      <c r="H235" s="79"/>
      <c r="I235" s="79"/>
      <c r="J235" s="79"/>
      <c r="K235" s="79"/>
      <c r="L235" s="79"/>
      <c r="M235" s="79"/>
      <c r="N235" s="109">
        <f t="shared" si="23"/>
        <v>0</v>
      </c>
      <c r="O235" s="104" t="str">
        <f t="shared" si="24"/>
        <v>Học lại</v>
      </c>
    </row>
    <row r="236" spans="1:15" ht="12.75" hidden="1">
      <c r="A236" s="2">
        <v>5</v>
      </c>
      <c r="B236" s="80" t="str">
        <f t="shared" si="22"/>
        <v>LTCD-209-K7</v>
      </c>
      <c r="C236" s="80" t="str">
        <f t="shared" si="22"/>
        <v>Bùi Phạm Kiều </v>
      </c>
      <c r="D236" s="80" t="str">
        <f t="shared" si="22"/>
        <v>Linh</v>
      </c>
      <c r="E236" s="80" t="str">
        <f t="shared" si="22"/>
        <v>15/06/1986</v>
      </c>
      <c r="F236" s="80" t="str">
        <f t="shared" si="22"/>
        <v>Bà Rịa</v>
      </c>
      <c r="G236" s="79"/>
      <c r="H236" s="79"/>
      <c r="I236" s="79"/>
      <c r="J236" s="79"/>
      <c r="K236" s="79"/>
      <c r="L236" s="79"/>
      <c r="M236" s="79"/>
      <c r="N236" s="109">
        <f t="shared" si="23"/>
        <v>0</v>
      </c>
      <c r="O236" s="104" t="str">
        <f t="shared" si="24"/>
        <v>Học lại</v>
      </c>
    </row>
    <row r="237" spans="1:15" ht="12.75" hidden="1">
      <c r="A237" s="2">
        <v>6</v>
      </c>
      <c r="B237" s="80" t="str">
        <f t="shared" si="22"/>
        <v>LTCD-210-K7</v>
      </c>
      <c r="C237" s="80" t="str">
        <f t="shared" si="22"/>
        <v>Nguyễn Thị </v>
      </c>
      <c r="D237" s="80" t="str">
        <f t="shared" si="22"/>
        <v>Nhung</v>
      </c>
      <c r="E237" s="80" t="str">
        <f t="shared" si="22"/>
        <v>24/09/1992</v>
      </c>
      <c r="F237" s="80" t="str">
        <f t="shared" si="22"/>
        <v>Hà Tĩnh</v>
      </c>
      <c r="G237" s="79"/>
      <c r="H237" s="79"/>
      <c r="I237" s="79"/>
      <c r="J237" s="79"/>
      <c r="K237" s="79"/>
      <c r="L237" s="79"/>
      <c r="M237" s="79"/>
      <c r="N237" s="109">
        <f t="shared" si="23"/>
        <v>0</v>
      </c>
      <c r="O237" s="104" t="str">
        <f t="shared" si="24"/>
        <v>Học lại</v>
      </c>
    </row>
    <row r="238" spans="1:15" ht="12.75" hidden="1">
      <c r="A238" s="2">
        <v>7</v>
      </c>
      <c r="B238" s="80" t="str">
        <f t="shared" si="22"/>
        <v>LTCD-211-K7</v>
      </c>
      <c r="C238" s="80" t="str">
        <f t="shared" si="22"/>
        <v>Bùi Thị </v>
      </c>
      <c r="D238" s="80" t="str">
        <f t="shared" si="22"/>
        <v>Thúy</v>
      </c>
      <c r="E238" s="80" t="str">
        <f t="shared" si="22"/>
        <v>10/10/1988</v>
      </c>
      <c r="F238" s="80" t="str">
        <f t="shared" si="22"/>
        <v>Nghệ An</v>
      </c>
      <c r="G238" s="79"/>
      <c r="H238" s="79"/>
      <c r="I238" s="79"/>
      <c r="J238" s="79"/>
      <c r="K238" s="79"/>
      <c r="L238" s="79"/>
      <c r="M238" s="79"/>
      <c r="N238" s="109">
        <f t="shared" si="23"/>
        <v>0</v>
      </c>
      <c r="O238" s="104" t="str">
        <f t="shared" si="24"/>
        <v>Học lại</v>
      </c>
    </row>
    <row r="239" spans="1:15" ht="12.75" hidden="1">
      <c r="A239" s="2">
        <v>8</v>
      </c>
      <c r="B239" s="80" t="str">
        <f t="shared" si="22"/>
        <v>LTCD-212-K7</v>
      </c>
      <c r="C239" s="80" t="str">
        <f t="shared" si="22"/>
        <v>Phạm Thị Ngọc </v>
      </c>
      <c r="D239" s="80" t="str">
        <f t="shared" si="22"/>
        <v>Thủy</v>
      </c>
      <c r="E239" s="80" t="str">
        <f t="shared" si="22"/>
        <v>10/11/1987</v>
      </c>
      <c r="F239" s="80" t="str">
        <f t="shared" si="22"/>
        <v>BRVT</v>
      </c>
      <c r="G239" s="79"/>
      <c r="H239" s="79"/>
      <c r="I239" s="79"/>
      <c r="J239" s="79"/>
      <c r="K239" s="79"/>
      <c r="L239" s="79"/>
      <c r="M239" s="79"/>
      <c r="N239" s="109">
        <f t="shared" si="23"/>
        <v>0</v>
      </c>
      <c r="O239" s="104" t="str">
        <f t="shared" si="24"/>
        <v>Học lại</v>
      </c>
    </row>
    <row r="240" spans="1:15" ht="12.75" hidden="1">
      <c r="A240" s="2">
        <v>9</v>
      </c>
      <c r="B240" s="80" t="str">
        <f t="shared" si="22"/>
        <v>LTCD-213-K7</v>
      </c>
      <c r="C240" s="80" t="str">
        <f t="shared" si="22"/>
        <v>Lê Thái Huyền </v>
      </c>
      <c r="D240" s="80" t="str">
        <f t="shared" si="22"/>
        <v>Trâm</v>
      </c>
      <c r="E240" s="80" t="str">
        <f t="shared" si="22"/>
        <v>04/09/1995</v>
      </c>
      <c r="F240" s="80" t="str">
        <f t="shared" si="22"/>
        <v>BRVT</v>
      </c>
      <c r="G240" s="79"/>
      <c r="H240" s="79"/>
      <c r="I240" s="79"/>
      <c r="J240" s="79"/>
      <c r="K240" s="79"/>
      <c r="L240" s="79"/>
      <c r="M240" s="79"/>
      <c r="N240" s="109">
        <f t="shared" si="23"/>
        <v>0</v>
      </c>
      <c r="O240" s="104" t="str">
        <f t="shared" si="24"/>
        <v>Học lại</v>
      </c>
    </row>
    <row r="241" spans="1:15" ht="12.75" hidden="1">
      <c r="A241" s="2">
        <v>10</v>
      </c>
      <c r="B241" s="80" t="str">
        <f t="shared" si="22"/>
        <v>LTCD-214-K7</v>
      </c>
      <c r="C241" s="80" t="str">
        <f t="shared" si="22"/>
        <v>Nguyễn Thị Thùy </v>
      </c>
      <c r="D241" s="80" t="str">
        <f t="shared" si="22"/>
        <v>Trang</v>
      </c>
      <c r="E241" s="80" t="str">
        <f t="shared" si="22"/>
        <v>19/12/1996</v>
      </c>
      <c r="F241" s="80" t="str">
        <f t="shared" si="22"/>
        <v>Bà Rịa</v>
      </c>
      <c r="G241" s="79"/>
      <c r="H241" s="79"/>
      <c r="I241" s="79"/>
      <c r="J241" s="79"/>
      <c r="K241" s="79"/>
      <c r="L241" s="79"/>
      <c r="M241" s="79"/>
      <c r="N241" s="109">
        <f t="shared" si="23"/>
        <v>0</v>
      </c>
      <c r="O241" s="104" t="str">
        <f t="shared" si="24"/>
        <v>Học lại</v>
      </c>
    </row>
    <row r="242" spans="1:15" ht="12.75" hidden="1">
      <c r="A242" s="2">
        <v>11</v>
      </c>
      <c r="B242" s="80" t="str">
        <f aca="true" t="shared" si="25" ref="B242:F251">B214</f>
        <v>LTCD-215-K7</v>
      </c>
      <c r="C242" s="80" t="str">
        <f t="shared" si="25"/>
        <v>Nguyễn Thị Lệ</v>
      </c>
      <c r="D242" s="80" t="str">
        <f t="shared" si="25"/>
        <v>Trinh</v>
      </c>
      <c r="E242" s="80" t="str">
        <f t="shared" si="25"/>
        <v>30/06/1994</v>
      </c>
      <c r="F242" s="80" t="str">
        <f t="shared" si="25"/>
        <v>BRVT</v>
      </c>
      <c r="G242" s="79"/>
      <c r="H242" s="79"/>
      <c r="I242" s="79"/>
      <c r="J242" s="79"/>
      <c r="K242" s="79"/>
      <c r="L242" s="79"/>
      <c r="M242" s="79"/>
      <c r="N242" s="109">
        <f t="shared" si="23"/>
        <v>0</v>
      </c>
      <c r="O242" s="104" t="str">
        <f t="shared" si="24"/>
        <v>Học lại</v>
      </c>
    </row>
    <row r="243" spans="1:15" ht="12.75" hidden="1">
      <c r="A243" s="2">
        <v>12</v>
      </c>
      <c r="B243" s="80" t="str">
        <f t="shared" si="25"/>
        <v>LTCD-216-K7</v>
      </c>
      <c r="C243" s="80" t="str">
        <f t="shared" si="25"/>
        <v>Trần Thị Phương</v>
      </c>
      <c r="D243" s="80" t="str">
        <f t="shared" si="25"/>
        <v>Uyên</v>
      </c>
      <c r="E243" s="80" t="str">
        <f t="shared" si="25"/>
        <v>15/12/10984</v>
      </c>
      <c r="F243" s="80" t="str">
        <f t="shared" si="25"/>
        <v>BRVT</v>
      </c>
      <c r="G243" s="79"/>
      <c r="H243" s="79"/>
      <c r="I243" s="79"/>
      <c r="J243" s="79"/>
      <c r="K243" s="79"/>
      <c r="L243" s="79"/>
      <c r="M243" s="79"/>
      <c r="N243" s="109">
        <f t="shared" si="23"/>
        <v>0</v>
      </c>
      <c r="O243" s="104" t="str">
        <f t="shared" si="24"/>
        <v>Học lại</v>
      </c>
    </row>
    <row r="244" spans="1:15" ht="12.75" hidden="1">
      <c r="A244" s="2">
        <v>13</v>
      </c>
      <c r="B244" s="80" t="str">
        <f t="shared" si="25"/>
        <v>LTCD-217-K7</v>
      </c>
      <c r="C244" s="80" t="str">
        <f t="shared" si="25"/>
        <v>Võ Quế</v>
      </c>
      <c r="D244" s="80" t="str">
        <f t="shared" si="25"/>
        <v>Hương</v>
      </c>
      <c r="E244" s="80" t="str">
        <f t="shared" si="25"/>
        <v>27/09/1989</v>
      </c>
      <c r="F244" s="80" t="str">
        <f t="shared" si="25"/>
        <v>BRVT</v>
      </c>
      <c r="G244" s="79"/>
      <c r="H244" s="79"/>
      <c r="I244" s="79"/>
      <c r="J244" s="79"/>
      <c r="K244" s="79"/>
      <c r="L244" s="79"/>
      <c r="M244" s="79"/>
      <c r="N244" s="109">
        <f t="shared" si="23"/>
        <v>0</v>
      </c>
      <c r="O244" s="104" t="str">
        <f t="shared" si="24"/>
        <v>Học lại</v>
      </c>
    </row>
    <row r="245" spans="1:15" ht="12.75" hidden="1">
      <c r="A245" s="2">
        <v>14</v>
      </c>
      <c r="B245" s="80" t="str">
        <f t="shared" si="25"/>
        <v>LTCD-218-K7</v>
      </c>
      <c r="C245" s="80" t="str">
        <f t="shared" si="25"/>
        <v>Bùi Thị Bích</v>
      </c>
      <c r="D245" s="80" t="str">
        <f t="shared" si="25"/>
        <v>Thảo</v>
      </c>
      <c r="E245" s="80" t="str">
        <f t="shared" si="25"/>
        <v>17/08/1984</v>
      </c>
      <c r="F245" s="80" t="str">
        <f t="shared" si="25"/>
        <v>Đất Đỏ</v>
      </c>
      <c r="G245" s="79"/>
      <c r="H245" s="79"/>
      <c r="I245" s="79"/>
      <c r="J245" s="79"/>
      <c r="K245" s="79"/>
      <c r="L245" s="79"/>
      <c r="M245" s="79"/>
      <c r="N245" s="109">
        <f t="shared" si="23"/>
        <v>0</v>
      </c>
      <c r="O245" s="104" t="str">
        <f t="shared" si="24"/>
        <v>Học lại</v>
      </c>
    </row>
    <row r="246" spans="1:15" ht="12.75" hidden="1">
      <c r="A246" s="2">
        <v>15</v>
      </c>
      <c r="B246" s="80" t="str">
        <f t="shared" si="25"/>
        <v>LTCD-219-K7</v>
      </c>
      <c r="C246" s="80" t="str">
        <f t="shared" si="25"/>
        <v>Đoàn Thị Ngọc </v>
      </c>
      <c r="D246" s="80" t="str">
        <f t="shared" si="25"/>
        <v>Tuyền</v>
      </c>
      <c r="E246" s="80" t="str">
        <f t="shared" si="25"/>
        <v>21/08/1994</v>
      </c>
      <c r="F246" s="80" t="str">
        <f t="shared" si="25"/>
        <v>BRVT</v>
      </c>
      <c r="G246" s="79"/>
      <c r="H246" s="79"/>
      <c r="I246" s="79"/>
      <c r="J246" s="79"/>
      <c r="K246" s="79"/>
      <c r="L246" s="79"/>
      <c r="M246" s="79"/>
      <c r="N246" s="109">
        <f t="shared" si="23"/>
        <v>0</v>
      </c>
      <c r="O246" s="104" t="str">
        <f t="shared" si="24"/>
        <v>Học lại</v>
      </c>
    </row>
    <row r="247" spans="1:15" ht="12.75" hidden="1">
      <c r="A247" s="2">
        <v>16</v>
      </c>
      <c r="B247" s="80" t="str">
        <f t="shared" si="25"/>
        <v>LTCD-220-K7</v>
      </c>
      <c r="C247" s="80" t="str">
        <f t="shared" si="25"/>
        <v>Bùi Thị Ánh </v>
      </c>
      <c r="D247" s="80" t="str">
        <f t="shared" si="25"/>
        <v>Tuyết</v>
      </c>
      <c r="E247" s="80" t="str">
        <f t="shared" si="25"/>
        <v>12/05/1989</v>
      </c>
      <c r="F247" s="80" t="str">
        <f t="shared" si="25"/>
        <v>Đồng Nai</v>
      </c>
      <c r="G247" s="79"/>
      <c r="H247" s="79"/>
      <c r="I247" s="79"/>
      <c r="J247" s="79"/>
      <c r="K247" s="79"/>
      <c r="L247" s="79"/>
      <c r="M247" s="79"/>
      <c r="N247" s="109">
        <f t="shared" si="23"/>
        <v>0</v>
      </c>
      <c r="O247" s="104" t="str">
        <f t="shared" si="24"/>
        <v>Học lại</v>
      </c>
    </row>
    <row r="248" spans="1:15" ht="12.75" hidden="1">
      <c r="A248" s="2">
        <v>17</v>
      </c>
      <c r="B248" s="80" t="str">
        <f t="shared" si="25"/>
        <v>LTCD-221-K7</v>
      </c>
      <c r="C248" s="80" t="str">
        <f t="shared" si="25"/>
        <v>Nguyễn Thị Phượng </v>
      </c>
      <c r="D248" s="80" t="str">
        <f t="shared" si="25"/>
        <v>Xuân</v>
      </c>
      <c r="E248" s="80" t="str">
        <f t="shared" si="25"/>
        <v>06/07/1994</v>
      </c>
      <c r="F248" s="80" t="str">
        <f t="shared" si="25"/>
        <v>BRVT</v>
      </c>
      <c r="G248" s="79"/>
      <c r="H248" s="79"/>
      <c r="I248" s="79"/>
      <c r="J248" s="79"/>
      <c r="K248" s="79"/>
      <c r="L248" s="79"/>
      <c r="M248" s="79"/>
      <c r="N248" s="109">
        <f t="shared" si="23"/>
        <v>0</v>
      </c>
      <c r="O248" s="104" t="str">
        <f t="shared" si="24"/>
        <v>Học lại</v>
      </c>
    </row>
    <row r="249" spans="1:15" ht="12.75" hidden="1">
      <c r="A249" s="2">
        <v>18</v>
      </c>
      <c r="B249" s="80" t="str">
        <f t="shared" si="25"/>
        <v>LTCD-222-K7</v>
      </c>
      <c r="C249" s="80" t="str">
        <f t="shared" si="25"/>
        <v>Trần Thị </v>
      </c>
      <c r="D249" s="80" t="str">
        <f t="shared" si="25"/>
        <v>Loan</v>
      </c>
      <c r="E249" s="80" t="str">
        <f t="shared" si="25"/>
        <v>05/06/1991</v>
      </c>
      <c r="F249" s="80" t="str">
        <f t="shared" si="25"/>
        <v>Hà Tĩnh</v>
      </c>
      <c r="G249" s="79"/>
      <c r="H249" s="79"/>
      <c r="I249" s="79"/>
      <c r="J249" s="79"/>
      <c r="K249" s="79"/>
      <c r="L249" s="79"/>
      <c r="M249" s="79"/>
      <c r="N249" s="109">
        <f t="shared" si="23"/>
        <v>0</v>
      </c>
      <c r="O249" s="104" t="str">
        <f t="shared" si="24"/>
        <v>Học lại</v>
      </c>
    </row>
    <row r="250" spans="1:15" ht="12.75" hidden="1">
      <c r="A250" s="2">
        <v>19</v>
      </c>
      <c r="B250" s="80" t="str">
        <f t="shared" si="25"/>
        <v>LTCD-223-K7</v>
      </c>
      <c r="C250" s="80" t="str">
        <f t="shared" si="25"/>
        <v>Trần Thị </v>
      </c>
      <c r="D250" s="80" t="str">
        <f t="shared" si="25"/>
        <v>Chuyên</v>
      </c>
      <c r="E250" s="80" t="str">
        <f t="shared" si="25"/>
        <v>13/05/1991</v>
      </c>
      <c r="F250" s="80" t="str">
        <f t="shared" si="25"/>
        <v>Thanh Hóa</v>
      </c>
      <c r="G250" s="79"/>
      <c r="H250" s="79"/>
      <c r="I250" s="79"/>
      <c r="J250" s="79"/>
      <c r="K250" s="79"/>
      <c r="L250" s="79"/>
      <c r="M250" s="79"/>
      <c r="N250" s="109">
        <f t="shared" si="23"/>
        <v>0</v>
      </c>
      <c r="O250" s="104" t="str">
        <f t="shared" si="24"/>
        <v>Học lại</v>
      </c>
    </row>
    <row r="251" ht="15.75" hidden="1"/>
    <row r="252" ht="15.75" hidden="1"/>
    <row r="253" ht="15.75" hidden="1"/>
    <row r="254" ht="15.75" hidden="1"/>
    <row r="255" ht="15.75" hidden="1">
      <c r="A255" s="6" t="s">
        <v>44</v>
      </c>
    </row>
    <row r="256" spans="1:15" ht="63.75" customHeight="1" hidden="1">
      <c r="A256" s="160" t="s">
        <v>2</v>
      </c>
      <c r="B256" s="157" t="s">
        <v>42</v>
      </c>
      <c r="C256" s="163" t="s">
        <v>3</v>
      </c>
      <c r="D256" s="164"/>
      <c r="E256" s="160" t="s">
        <v>4</v>
      </c>
      <c r="F256" s="160" t="s">
        <v>5</v>
      </c>
      <c r="G256" s="154" t="s">
        <v>6</v>
      </c>
      <c r="H256" s="154" t="s">
        <v>7</v>
      </c>
      <c r="I256" s="154"/>
      <c r="J256" s="154" t="s">
        <v>8</v>
      </c>
      <c r="K256" s="154"/>
      <c r="L256" s="155" t="s">
        <v>9</v>
      </c>
      <c r="M256" s="156"/>
      <c r="N256" s="157" t="s">
        <v>10</v>
      </c>
      <c r="O256" s="157" t="s">
        <v>11</v>
      </c>
    </row>
    <row r="257" spans="1:15" ht="15.75" hidden="1">
      <c r="A257" s="161"/>
      <c r="B257" s="161"/>
      <c r="C257" s="165"/>
      <c r="D257" s="166"/>
      <c r="E257" s="161"/>
      <c r="F257" s="161"/>
      <c r="G257" s="154"/>
      <c r="H257" s="3" t="s">
        <v>12</v>
      </c>
      <c r="I257" s="3" t="s">
        <v>13</v>
      </c>
      <c r="J257" s="3" t="s">
        <v>12</v>
      </c>
      <c r="K257" s="3" t="s">
        <v>13</v>
      </c>
      <c r="L257" s="78" t="s">
        <v>40</v>
      </c>
      <c r="M257" s="4" t="s">
        <v>41</v>
      </c>
      <c r="N257" s="158"/>
      <c r="O257" s="158"/>
    </row>
    <row r="258" spans="1:15" ht="15.75" hidden="1">
      <c r="A258" s="162"/>
      <c r="B258" s="162"/>
      <c r="C258" s="167"/>
      <c r="D258" s="168"/>
      <c r="E258" s="162"/>
      <c r="F258" s="162"/>
      <c r="G258" s="4"/>
      <c r="H258" s="3"/>
      <c r="I258" s="3"/>
      <c r="J258" s="3"/>
      <c r="K258" s="3"/>
      <c r="L258" s="4"/>
      <c r="M258" s="4"/>
      <c r="N258" s="159"/>
      <c r="O258" s="159"/>
    </row>
    <row r="259" spans="1:15" ht="12.75" hidden="1">
      <c r="A259" s="2">
        <v>1</v>
      </c>
      <c r="B259" s="80" t="str">
        <f aca="true" t="shared" si="26" ref="B259:F268">B232</f>
        <v>LTCD-205-K7</v>
      </c>
      <c r="C259" s="80" t="str">
        <f t="shared" si="26"/>
        <v>Đinh Thái Anh </v>
      </c>
      <c r="D259" s="80" t="str">
        <f t="shared" si="26"/>
        <v>Hào</v>
      </c>
      <c r="E259" s="80" t="str">
        <f t="shared" si="26"/>
        <v>26/11/1991</v>
      </c>
      <c r="F259" s="80" t="str">
        <f t="shared" si="26"/>
        <v>BRVT</v>
      </c>
      <c r="G259" s="79"/>
      <c r="H259" s="79"/>
      <c r="I259" s="79"/>
      <c r="J259" s="79"/>
      <c r="K259" s="79"/>
      <c r="L259" s="79"/>
      <c r="M259" s="79"/>
      <c r="N259" s="109">
        <f>ROUND(ROUND(((IF(K259&lt;&gt;"",J259*2+K259*2,J259*2)+IF(H259&lt;&gt;"",H259,0))/(IF(K259&lt;&gt;"",4,2)+IF(H259&lt;&gt;"",1,0))*3+G259)/4,2)*0.4+IF(M259&lt;&gt;"",M259,L259)*0.6,1)</f>
        <v>0</v>
      </c>
      <c r="O259" s="104" t="str">
        <f>IF(F259=$P$67,F259,IF(AND(N259&lt;4,MAX(G259:K259)=0),"Học lại",IF(N259&lt;4,"Học lại","")))</f>
        <v>Học lại</v>
      </c>
    </row>
    <row r="260" spans="1:15" ht="12.75" hidden="1">
      <c r="A260" s="2">
        <v>2</v>
      </c>
      <c r="B260" s="80" t="str">
        <f t="shared" si="26"/>
        <v>LTCD-206-K7</v>
      </c>
      <c r="C260" s="80" t="str">
        <f t="shared" si="26"/>
        <v>Phạm Thị </v>
      </c>
      <c r="D260" s="80" t="str">
        <f t="shared" si="26"/>
        <v>Huỳnh</v>
      </c>
      <c r="E260" s="80" t="str">
        <f t="shared" si="26"/>
        <v>28/04/1994</v>
      </c>
      <c r="F260" s="80" t="str">
        <f t="shared" si="26"/>
        <v>Bình Định</v>
      </c>
      <c r="G260" s="79"/>
      <c r="H260" s="79"/>
      <c r="I260" s="79"/>
      <c r="J260" s="79"/>
      <c r="K260" s="79"/>
      <c r="L260" s="79"/>
      <c r="M260" s="79"/>
      <c r="N260" s="109">
        <f aca="true" t="shared" si="27" ref="N260:N277">ROUND(ROUND(((IF(K260&lt;&gt;"",J260*2+K260*2,J260*2)+IF(H260&lt;&gt;"",H260,0))/(IF(K260&lt;&gt;"",4,2)+IF(H260&lt;&gt;"",1,0))*3+G260)/4,2)*0.4+IF(M260&lt;&gt;"",M260,L260)*0.6,1)</f>
        <v>0</v>
      </c>
      <c r="O260" s="104" t="str">
        <f aca="true" t="shared" si="28" ref="O260:O277">IF(F260=$P$67,F260,IF(AND(N260&lt;4,MAX(G260:K260)=0),"Học lại",IF(N260&lt;4,"Học lại","")))</f>
        <v>Học lại</v>
      </c>
    </row>
    <row r="261" spans="1:15" ht="12.75" hidden="1">
      <c r="A261" s="2">
        <v>3</v>
      </c>
      <c r="B261" s="80" t="str">
        <f t="shared" si="26"/>
        <v>LTCD-207-K7</v>
      </c>
      <c r="C261" s="80" t="str">
        <f t="shared" si="26"/>
        <v>Nguyễn Thị Ngọc </v>
      </c>
      <c r="D261" s="80" t="str">
        <f t="shared" si="26"/>
        <v>Linh</v>
      </c>
      <c r="E261" s="80" t="str">
        <f t="shared" si="26"/>
        <v>19/04/1992</v>
      </c>
      <c r="F261" s="80" t="str">
        <f t="shared" si="26"/>
        <v>Thanh Hóa</v>
      </c>
      <c r="G261" s="79"/>
      <c r="H261" s="79"/>
      <c r="I261" s="79"/>
      <c r="J261" s="79"/>
      <c r="K261" s="79"/>
      <c r="L261" s="79"/>
      <c r="M261" s="79"/>
      <c r="N261" s="109">
        <f t="shared" si="27"/>
        <v>0</v>
      </c>
      <c r="O261" s="104" t="str">
        <f t="shared" si="28"/>
        <v>Học lại</v>
      </c>
    </row>
    <row r="262" spans="1:15" ht="12.75" hidden="1">
      <c r="A262" s="2">
        <v>4</v>
      </c>
      <c r="B262" s="80" t="str">
        <f t="shared" si="26"/>
        <v>LTCD-208-K7</v>
      </c>
      <c r="C262" s="80" t="str">
        <f t="shared" si="26"/>
        <v>Nguyễn Thúy </v>
      </c>
      <c r="D262" s="80" t="str">
        <f t="shared" si="26"/>
        <v>Ngân</v>
      </c>
      <c r="E262" s="80" t="str">
        <f t="shared" si="26"/>
        <v>29/11/1988</v>
      </c>
      <c r="F262" s="80" t="str">
        <f t="shared" si="26"/>
        <v>BRVT</v>
      </c>
      <c r="G262" s="79"/>
      <c r="H262" s="79"/>
      <c r="I262" s="79"/>
      <c r="J262" s="79"/>
      <c r="K262" s="79"/>
      <c r="L262" s="79"/>
      <c r="M262" s="79"/>
      <c r="N262" s="109">
        <f t="shared" si="27"/>
        <v>0</v>
      </c>
      <c r="O262" s="104" t="str">
        <f t="shared" si="28"/>
        <v>Học lại</v>
      </c>
    </row>
    <row r="263" spans="1:15" ht="12.75" hidden="1">
      <c r="A263" s="2">
        <v>5</v>
      </c>
      <c r="B263" s="80" t="str">
        <f t="shared" si="26"/>
        <v>LTCD-209-K7</v>
      </c>
      <c r="C263" s="80" t="str">
        <f t="shared" si="26"/>
        <v>Bùi Phạm Kiều </v>
      </c>
      <c r="D263" s="80" t="str">
        <f t="shared" si="26"/>
        <v>Linh</v>
      </c>
      <c r="E263" s="80" t="str">
        <f t="shared" si="26"/>
        <v>15/06/1986</v>
      </c>
      <c r="F263" s="80" t="str">
        <f t="shared" si="26"/>
        <v>Bà Rịa</v>
      </c>
      <c r="G263" s="79"/>
      <c r="H263" s="79"/>
      <c r="I263" s="79"/>
      <c r="J263" s="79"/>
      <c r="K263" s="79"/>
      <c r="L263" s="79"/>
      <c r="M263" s="79"/>
      <c r="N263" s="109">
        <f t="shared" si="27"/>
        <v>0</v>
      </c>
      <c r="O263" s="104" t="str">
        <f t="shared" si="28"/>
        <v>Học lại</v>
      </c>
    </row>
    <row r="264" spans="1:15" ht="12.75" hidden="1">
      <c r="A264" s="2">
        <v>6</v>
      </c>
      <c r="B264" s="80" t="str">
        <f t="shared" si="26"/>
        <v>LTCD-210-K7</v>
      </c>
      <c r="C264" s="80" t="str">
        <f t="shared" si="26"/>
        <v>Nguyễn Thị </v>
      </c>
      <c r="D264" s="80" t="str">
        <f t="shared" si="26"/>
        <v>Nhung</v>
      </c>
      <c r="E264" s="80" t="str">
        <f t="shared" si="26"/>
        <v>24/09/1992</v>
      </c>
      <c r="F264" s="80" t="str">
        <f t="shared" si="26"/>
        <v>Hà Tĩnh</v>
      </c>
      <c r="G264" s="79"/>
      <c r="H264" s="79"/>
      <c r="I264" s="79"/>
      <c r="J264" s="79"/>
      <c r="K264" s="79"/>
      <c r="L264" s="79"/>
      <c r="M264" s="79"/>
      <c r="N264" s="109">
        <f t="shared" si="27"/>
        <v>0</v>
      </c>
      <c r="O264" s="104" t="str">
        <f t="shared" si="28"/>
        <v>Học lại</v>
      </c>
    </row>
    <row r="265" spans="1:15" ht="12.75" hidden="1">
      <c r="A265" s="2">
        <v>7</v>
      </c>
      <c r="B265" s="80" t="str">
        <f t="shared" si="26"/>
        <v>LTCD-211-K7</v>
      </c>
      <c r="C265" s="80" t="str">
        <f t="shared" si="26"/>
        <v>Bùi Thị </v>
      </c>
      <c r="D265" s="80" t="str">
        <f t="shared" si="26"/>
        <v>Thúy</v>
      </c>
      <c r="E265" s="80" t="str">
        <f t="shared" si="26"/>
        <v>10/10/1988</v>
      </c>
      <c r="F265" s="80" t="str">
        <f t="shared" si="26"/>
        <v>Nghệ An</v>
      </c>
      <c r="G265" s="79"/>
      <c r="H265" s="79"/>
      <c r="I265" s="79"/>
      <c r="J265" s="79"/>
      <c r="K265" s="79"/>
      <c r="L265" s="79"/>
      <c r="M265" s="79"/>
      <c r="N265" s="109">
        <f t="shared" si="27"/>
        <v>0</v>
      </c>
      <c r="O265" s="104" t="str">
        <f t="shared" si="28"/>
        <v>Học lại</v>
      </c>
    </row>
    <row r="266" spans="1:15" ht="12.75" hidden="1">
      <c r="A266" s="2">
        <v>8</v>
      </c>
      <c r="B266" s="80" t="str">
        <f t="shared" si="26"/>
        <v>LTCD-212-K7</v>
      </c>
      <c r="C266" s="80" t="str">
        <f t="shared" si="26"/>
        <v>Phạm Thị Ngọc </v>
      </c>
      <c r="D266" s="80" t="str">
        <f t="shared" si="26"/>
        <v>Thủy</v>
      </c>
      <c r="E266" s="80" t="str">
        <f t="shared" si="26"/>
        <v>10/11/1987</v>
      </c>
      <c r="F266" s="80" t="str">
        <f t="shared" si="26"/>
        <v>BRVT</v>
      </c>
      <c r="G266" s="79"/>
      <c r="H266" s="79"/>
      <c r="I266" s="79"/>
      <c r="J266" s="79"/>
      <c r="K266" s="79"/>
      <c r="L266" s="79"/>
      <c r="M266" s="79"/>
      <c r="N266" s="109">
        <f t="shared" si="27"/>
        <v>0</v>
      </c>
      <c r="O266" s="104" t="str">
        <f t="shared" si="28"/>
        <v>Học lại</v>
      </c>
    </row>
    <row r="267" spans="1:15" ht="12.75" hidden="1">
      <c r="A267" s="2">
        <v>9</v>
      </c>
      <c r="B267" s="80" t="str">
        <f t="shared" si="26"/>
        <v>LTCD-213-K7</v>
      </c>
      <c r="C267" s="80" t="str">
        <f t="shared" si="26"/>
        <v>Lê Thái Huyền </v>
      </c>
      <c r="D267" s="80" t="str">
        <f t="shared" si="26"/>
        <v>Trâm</v>
      </c>
      <c r="E267" s="80" t="str">
        <f t="shared" si="26"/>
        <v>04/09/1995</v>
      </c>
      <c r="F267" s="80" t="str">
        <f t="shared" si="26"/>
        <v>BRVT</v>
      </c>
      <c r="G267" s="79"/>
      <c r="H267" s="79"/>
      <c r="I267" s="79"/>
      <c r="J267" s="79"/>
      <c r="K267" s="79"/>
      <c r="L267" s="79"/>
      <c r="M267" s="79"/>
      <c r="N267" s="109">
        <f t="shared" si="27"/>
        <v>0</v>
      </c>
      <c r="O267" s="104" t="str">
        <f t="shared" si="28"/>
        <v>Học lại</v>
      </c>
    </row>
    <row r="268" spans="1:15" ht="12.75" hidden="1">
      <c r="A268" s="2">
        <v>10</v>
      </c>
      <c r="B268" s="80" t="str">
        <f t="shared" si="26"/>
        <v>LTCD-214-K7</v>
      </c>
      <c r="C268" s="80" t="str">
        <f t="shared" si="26"/>
        <v>Nguyễn Thị Thùy </v>
      </c>
      <c r="D268" s="80" t="str">
        <f t="shared" si="26"/>
        <v>Trang</v>
      </c>
      <c r="E268" s="80" t="str">
        <f t="shared" si="26"/>
        <v>19/12/1996</v>
      </c>
      <c r="F268" s="80" t="str">
        <f t="shared" si="26"/>
        <v>Bà Rịa</v>
      </c>
      <c r="G268" s="79"/>
      <c r="H268" s="79"/>
      <c r="I268" s="79"/>
      <c r="J268" s="79"/>
      <c r="K268" s="79"/>
      <c r="L268" s="79"/>
      <c r="M268" s="79"/>
      <c r="N268" s="109">
        <f t="shared" si="27"/>
        <v>0</v>
      </c>
      <c r="O268" s="104" t="str">
        <f t="shared" si="28"/>
        <v>Học lại</v>
      </c>
    </row>
    <row r="269" spans="1:15" ht="12.75" hidden="1">
      <c r="A269" s="2">
        <v>11</v>
      </c>
      <c r="B269" s="80" t="str">
        <f aca="true" t="shared" si="29" ref="B269:F278">B242</f>
        <v>LTCD-215-K7</v>
      </c>
      <c r="C269" s="80" t="str">
        <f t="shared" si="29"/>
        <v>Nguyễn Thị Lệ</v>
      </c>
      <c r="D269" s="80" t="str">
        <f t="shared" si="29"/>
        <v>Trinh</v>
      </c>
      <c r="E269" s="80" t="str">
        <f t="shared" si="29"/>
        <v>30/06/1994</v>
      </c>
      <c r="F269" s="80" t="str">
        <f t="shared" si="29"/>
        <v>BRVT</v>
      </c>
      <c r="G269" s="79"/>
      <c r="H269" s="79"/>
      <c r="I269" s="79"/>
      <c r="J269" s="79"/>
      <c r="K269" s="79"/>
      <c r="L269" s="79"/>
      <c r="M269" s="79"/>
      <c r="N269" s="109">
        <f t="shared" si="27"/>
        <v>0</v>
      </c>
      <c r="O269" s="104" t="str">
        <f t="shared" si="28"/>
        <v>Học lại</v>
      </c>
    </row>
    <row r="270" spans="1:15" ht="12.75" hidden="1">
      <c r="A270" s="2">
        <v>12</v>
      </c>
      <c r="B270" s="80" t="str">
        <f t="shared" si="29"/>
        <v>LTCD-216-K7</v>
      </c>
      <c r="C270" s="80" t="str">
        <f t="shared" si="29"/>
        <v>Trần Thị Phương</v>
      </c>
      <c r="D270" s="80" t="str">
        <f t="shared" si="29"/>
        <v>Uyên</v>
      </c>
      <c r="E270" s="80" t="str">
        <f t="shared" si="29"/>
        <v>15/12/10984</v>
      </c>
      <c r="F270" s="80" t="str">
        <f t="shared" si="29"/>
        <v>BRVT</v>
      </c>
      <c r="G270" s="79"/>
      <c r="H270" s="79"/>
      <c r="I270" s="79"/>
      <c r="J270" s="79"/>
      <c r="K270" s="79"/>
      <c r="L270" s="79"/>
      <c r="M270" s="79"/>
      <c r="N270" s="109">
        <f t="shared" si="27"/>
        <v>0</v>
      </c>
      <c r="O270" s="104" t="str">
        <f t="shared" si="28"/>
        <v>Học lại</v>
      </c>
    </row>
    <row r="271" spans="1:15" ht="12.75" hidden="1">
      <c r="A271" s="2">
        <v>13</v>
      </c>
      <c r="B271" s="80" t="str">
        <f t="shared" si="29"/>
        <v>LTCD-217-K7</v>
      </c>
      <c r="C271" s="80" t="str">
        <f t="shared" si="29"/>
        <v>Võ Quế</v>
      </c>
      <c r="D271" s="80" t="str">
        <f t="shared" si="29"/>
        <v>Hương</v>
      </c>
      <c r="E271" s="80" t="str">
        <f t="shared" si="29"/>
        <v>27/09/1989</v>
      </c>
      <c r="F271" s="80" t="str">
        <f t="shared" si="29"/>
        <v>BRVT</v>
      </c>
      <c r="G271" s="79"/>
      <c r="H271" s="79"/>
      <c r="I271" s="79"/>
      <c r="J271" s="79"/>
      <c r="K271" s="79"/>
      <c r="L271" s="79"/>
      <c r="M271" s="79"/>
      <c r="N271" s="109">
        <f t="shared" si="27"/>
        <v>0</v>
      </c>
      <c r="O271" s="104" t="str">
        <f t="shared" si="28"/>
        <v>Học lại</v>
      </c>
    </row>
    <row r="272" spans="1:15" ht="12.75" hidden="1">
      <c r="A272" s="2">
        <v>14</v>
      </c>
      <c r="B272" s="80" t="str">
        <f t="shared" si="29"/>
        <v>LTCD-218-K7</v>
      </c>
      <c r="C272" s="80" t="str">
        <f t="shared" si="29"/>
        <v>Bùi Thị Bích</v>
      </c>
      <c r="D272" s="80" t="str">
        <f t="shared" si="29"/>
        <v>Thảo</v>
      </c>
      <c r="E272" s="80" t="str">
        <f t="shared" si="29"/>
        <v>17/08/1984</v>
      </c>
      <c r="F272" s="80" t="str">
        <f t="shared" si="29"/>
        <v>Đất Đỏ</v>
      </c>
      <c r="G272" s="79"/>
      <c r="H272" s="79"/>
      <c r="I272" s="79"/>
      <c r="J272" s="79"/>
      <c r="K272" s="79"/>
      <c r="L272" s="79"/>
      <c r="M272" s="79"/>
      <c r="N272" s="109">
        <f t="shared" si="27"/>
        <v>0</v>
      </c>
      <c r="O272" s="104" t="str">
        <f t="shared" si="28"/>
        <v>Học lại</v>
      </c>
    </row>
    <row r="273" spans="1:15" ht="12.75" hidden="1">
      <c r="A273" s="2">
        <v>15</v>
      </c>
      <c r="B273" s="80" t="str">
        <f t="shared" si="29"/>
        <v>LTCD-219-K7</v>
      </c>
      <c r="C273" s="80" t="str">
        <f t="shared" si="29"/>
        <v>Đoàn Thị Ngọc </v>
      </c>
      <c r="D273" s="80" t="str">
        <f t="shared" si="29"/>
        <v>Tuyền</v>
      </c>
      <c r="E273" s="80" t="str">
        <f t="shared" si="29"/>
        <v>21/08/1994</v>
      </c>
      <c r="F273" s="80" t="str">
        <f t="shared" si="29"/>
        <v>BRVT</v>
      </c>
      <c r="G273" s="79"/>
      <c r="H273" s="79"/>
      <c r="I273" s="79"/>
      <c r="J273" s="79"/>
      <c r="K273" s="79"/>
      <c r="L273" s="79"/>
      <c r="M273" s="79"/>
      <c r="N273" s="109">
        <f t="shared" si="27"/>
        <v>0</v>
      </c>
      <c r="O273" s="104" t="str">
        <f t="shared" si="28"/>
        <v>Học lại</v>
      </c>
    </row>
    <row r="274" spans="1:15" ht="12.75" hidden="1">
      <c r="A274" s="2">
        <v>16</v>
      </c>
      <c r="B274" s="80" t="str">
        <f t="shared" si="29"/>
        <v>LTCD-220-K7</v>
      </c>
      <c r="C274" s="80" t="str">
        <f t="shared" si="29"/>
        <v>Bùi Thị Ánh </v>
      </c>
      <c r="D274" s="80" t="str">
        <f t="shared" si="29"/>
        <v>Tuyết</v>
      </c>
      <c r="E274" s="80" t="str">
        <f t="shared" si="29"/>
        <v>12/05/1989</v>
      </c>
      <c r="F274" s="80" t="str">
        <f t="shared" si="29"/>
        <v>Đồng Nai</v>
      </c>
      <c r="G274" s="79"/>
      <c r="H274" s="79"/>
      <c r="I274" s="79"/>
      <c r="J274" s="79"/>
      <c r="K274" s="79"/>
      <c r="L274" s="79"/>
      <c r="M274" s="79"/>
      <c r="N274" s="109">
        <f t="shared" si="27"/>
        <v>0</v>
      </c>
      <c r="O274" s="104" t="str">
        <f t="shared" si="28"/>
        <v>Học lại</v>
      </c>
    </row>
    <row r="275" spans="1:15" ht="12.75" hidden="1">
      <c r="A275" s="2">
        <v>17</v>
      </c>
      <c r="B275" s="80" t="str">
        <f t="shared" si="29"/>
        <v>LTCD-221-K7</v>
      </c>
      <c r="C275" s="80" t="str">
        <f t="shared" si="29"/>
        <v>Nguyễn Thị Phượng </v>
      </c>
      <c r="D275" s="80" t="str">
        <f t="shared" si="29"/>
        <v>Xuân</v>
      </c>
      <c r="E275" s="80" t="str">
        <f t="shared" si="29"/>
        <v>06/07/1994</v>
      </c>
      <c r="F275" s="80" t="str">
        <f t="shared" si="29"/>
        <v>BRVT</v>
      </c>
      <c r="G275" s="79"/>
      <c r="H275" s="79"/>
      <c r="I275" s="79"/>
      <c r="J275" s="79"/>
      <c r="K275" s="79"/>
      <c r="L275" s="79"/>
      <c r="M275" s="79"/>
      <c r="N275" s="109">
        <f t="shared" si="27"/>
        <v>0</v>
      </c>
      <c r="O275" s="104" t="str">
        <f t="shared" si="28"/>
        <v>Học lại</v>
      </c>
    </row>
    <row r="276" spans="1:15" ht="12.75" hidden="1">
      <c r="A276" s="2">
        <v>18</v>
      </c>
      <c r="B276" s="80" t="str">
        <f t="shared" si="29"/>
        <v>LTCD-222-K7</v>
      </c>
      <c r="C276" s="80" t="str">
        <f t="shared" si="29"/>
        <v>Trần Thị </v>
      </c>
      <c r="D276" s="80" t="str">
        <f t="shared" si="29"/>
        <v>Loan</v>
      </c>
      <c r="E276" s="80" t="str">
        <f t="shared" si="29"/>
        <v>05/06/1991</v>
      </c>
      <c r="F276" s="80" t="str">
        <f t="shared" si="29"/>
        <v>Hà Tĩnh</v>
      </c>
      <c r="G276" s="79"/>
      <c r="H276" s="79"/>
      <c r="I276" s="79"/>
      <c r="J276" s="79"/>
      <c r="K276" s="79"/>
      <c r="L276" s="79"/>
      <c r="M276" s="79"/>
      <c r="N276" s="109">
        <f t="shared" si="27"/>
        <v>0</v>
      </c>
      <c r="O276" s="104" t="str">
        <f t="shared" si="28"/>
        <v>Học lại</v>
      </c>
    </row>
    <row r="277" spans="1:15" ht="12.75" hidden="1">
      <c r="A277" s="2">
        <v>19</v>
      </c>
      <c r="B277" s="80" t="str">
        <f t="shared" si="29"/>
        <v>LTCD-223-K7</v>
      </c>
      <c r="C277" s="80" t="str">
        <f t="shared" si="29"/>
        <v>Trần Thị </v>
      </c>
      <c r="D277" s="80" t="str">
        <f t="shared" si="29"/>
        <v>Chuyên</v>
      </c>
      <c r="E277" s="80" t="str">
        <f t="shared" si="29"/>
        <v>13/05/1991</v>
      </c>
      <c r="F277" s="80" t="str">
        <f t="shared" si="29"/>
        <v>Thanh Hóa</v>
      </c>
      <c r="G277" s="79"/>
      <c r="H277" s="79"/>
      <c r="I277" s="79"/>
      <c r="J277" s="79"/>
      <c r="K277" s="79"/>
      <c r="L277" s="79"/>
      <c r="M277" s="79"/>
      <c r="N277" s="109">
        <f t="shared" si="27"/>
        <v>0</v>
      </c>
      <c r="O277" s="104" t="str">
        <f t="shared" si="28"/>
        <v>Học lại</v>
      </c>
    </row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27" ht="20.25" customHeight="1"/>
    <row r="539" ht="15.75"/>
    <row r="540" ht="15.75"/>
    <row r="541" ht="15.75"/>
    <row r="565" ht="15.75"/>
    <row r="566" ht="15.75"/>
    <row r="567" ht="15.75"/>
    <row r="568" ht="15.75"/>
  </sheetData>
  <sheetProtection password="CF75" sheet="1"/>
  <protectedRanges>
    <protectedRange sqref="F12:F17" name="Range1"/>
  </protectedRanges>
  <mergeCells count="87">
    <mergeCell ref="O59:O61"/>
    <mergeCell ref="H59:I59"/>
    <mergeCell ref="J59:K59"/>
    <mergeCell ref="L59:M59"/>
    <mergeCell ref="N59:N61"/>
    <mergeCell ref="D27:E27"/>
    <mergeCell ref="D28:E28"/>
    <mergeCell ref="B59:B61"/>
    <mergeCell ref="C59:D61"/>
    <mergeCell ref="E59:E61"/>
    <mergeCell ref="F59:F61"/>
    <mergeCell ref="G59:G60"/>
    <mergeCell ref="L11:M11"/>
    <mergeCell ref="D30:K30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J69:K69"/>
    <mergeCell ref="L69:M69"/>
    <mergeCell ref="A147:A149"/>
    <mergeCell ref="A120:A122"/>
    <mergeCell ref="A5:M5"/>
    <mergeCell ref="A1:D1"/>
    <mergeCell ref="A2:D2"/>
    <mergeCell ref="G2:M2"/>
    <mergeCell ref="H67:I67"/>
    <mergeCell ref="J67:K67"/>
    <mergeCell ref="O67:O69"/>
    <mergeCell ref="A94:A96"/>
    <mergeCell ref="A67:A69"/>
    <mergeCell ref="B67:B69"/>
    <mergeCell ref="C67:D69"/>
    <mergeCell ref="E67:E69"/>
    <mergeCell ref="F67:F69"/>
    <mergeCell ref="G67:G68"/>
    <mergeCell ref="N67:N69"/>
    <mergeCell ref="H69:I69"/>
    <mergeCell ref="A173:A175"/>
    <mergeCell ref="B173:B175"/>
    <mergeCell ref="C173:D175"/>
    <mergeCell ref="E173:E175"/>
    <mergeCell ref="F173:F175"/>
    <mergeCell ref="G173:G174"/>
    <mergeCell ref="H173:I173"/>
    <mergeCell ref="J173:K173"/>
    <mergeCell ref="L173:M173"/>
    <mergeCell ref="N173:N175"/>
    <mergeCell ref="O173:O175"/>
    <mergeCell ref="A201:A203"/>
    <mergeCell ref="B201:B203"/>
    <mergeCell ref="C201:D203"/>
    <mergeCell ref="E201:E203"/>
    <mergeCell ref="F201:F203"/>
    <mergeCell ref="G201:G202"/>
    <mergeCell ref="H201:I201"/>
    <mergeCell ref="J201:K201"/>
    <mergeCell ref="L201:M201"/>
    <mergeCell ref="N201:N203"/>
    <mergeCell ref="O201:O203"/>
    <mergeCell ref="A229:A231"/>
    <mergeCell ref="B229:B231"/>
    <mergeCell ref="C229:D231"/>
    <mergeCell ref="E229:E231"/>
    <mergeCell ref="F229:F231"/>
    <mergeCell ref="G229:G230"/>
    <mergeCell ref="H229:I229"/>
    <mergeCell ref="J229:K229"/>
    <mergeCell ref="L229:M229"/>
    <mergeCell ref="N229:N231"/>
    <mergeCell ref="O229:O231"/>
    <mergeCell ref="A256:A258"/>
    <mergeCell ref="B256:B258"/>
    <mergeCell ref="C256:D258"/>
    <mergeCell ref="E256:E258"/>
    <mergeCell ref="F256:F258"/>
    <mergeCell ref="G256:G257"/>
    <mergeCell ref="H256:I256"/>
    <mergeCell ref="J256:K256"/>
    <mergeCell ref="L256:M256"/>
    <mergeCell ref="N256:N258"/>
    <mergeCell ref="O256:O258"/>
  </mergeCells>
  <conditionalFormatting sqref="M89:N89 N232:N250 N259:N277 M70:M88 M97:M115 M123:N142 M150:N169 M176:N195 N204:N223">
    <cfRule type="cellIs" priority="162" dxfId="1" operator="lessThan" stopIfTrue="1">
      <formula>5</formula>
    </cfRule>
  </conditionalFormatting>
  <conditionalFormatting sqref="F32:F38">
    <cfRule type="cellIs" priority="142" dxfId="1" operator="lessThan" stopIfTrue="1">
      <formula>5</formula>
    </cfRule>
  </conditionalFormatting>
  <conditionalFormatting sqref="G89:L89 S89:V108 G142:J142">
    <cfRule type="cellIs" priority="31" dxfId="0" operator="lessThan">
      <formula>5</formula>
    </cfRule>
  </conditionalFormatting>
  <conditionalFormatting sqref="M116:N117">
    <cfRule type="cellIs" priority="26" dxfId="1" operator="lessThan" stopIfTrue="1">
      <formula>5</formula>
    </cfRule>
  </conditionalFormatting>
  <conditionalFormatting sqref="G117:L117 G116:I116 K116:L116">
    <cfRule type="cellIs" priority="25" dxfId="0" operator="lessThan">
      <formula>5</formula>
    </cfRule>
  </conditionalFormatting>
  <conditionalFormatting sqref="R112:W112">
    <cfRule type="cellIs" priority="24" dxfId="0" operator="lessThan">
      <formula>5</formula>
    </cfRule>
  </conditionalFormatting>
  <conditionalFormatting sqref="R113:W113">
    <cfRule type="cellIs" priority="23" dxfId="0" operator="lessThan">
      <formula>5</formula>
    </cfRule>
  </conditionalFormatting>
  <conditionalFormatting sqref="J116">
    <cfRule type="cellIs" priority="17" dxfId="0" operator="lessThan">
      <formula>5</formula>
    </cfRule>
  </conditionalFormatting>
  <conditionalFormatting sqref="G123:L141">
    <cfRule type="cellIs" priority="7" dxfId="0" operator="lessThan">
      <formula>5</formula>
    </cfRule>
  </conditionalFormatting>
  <conditionalFormatting sqref="G150:L168">
    <cfRule type="cellIs" priority="6" dxfId="0" operator="lessThan">
      <formula>5</formula>
    </cfRule>
  </conditionalFormatting>
  <conditionalFormatting sqref="G176:L194">
    <cfRule type="cellIs" priority="5" dxfId="0" operator="lessThan">
      <formula>5</formula>
    </cfRule>
  </conditionalFormatting>
  <conditionalFormatting sqref="N97:N115">
    <cfRule type="cellIs" priority="4" dxfId="1" operator="lessThan" stopIfTrue="1">
      <formula>5</formula>
    </cfRule>
  </conditionalFormatting>
  <conditionalFormatting sqref="G70:L88">
    <cfRule type="cellIs" priority="3" dxfId="0" operator="lessThan">
      <formula>5</formula>
    </cfRule>
  </conditionalFormatting>
  <conditionalFormatting sqref="N70:N88">
    <cfRule type="cellIs" priority="2" dxfId="1" operator="lessThan" stopIfTrue="1">
      <formula>5</formula>
    </cfRule>
  </conditionalFormatting>
  <conditionalFormatting sqref="G97:L115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$B$70:$B$89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2018-02-05T10:27:43Z</dcterms:modified>
  <cp:category/>
  <cp:version/>
  <cp:contentType/>
  <cp:contentStatus/>
</cp:coreProperties>
</file>