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678" activeTab="0"/>
  </bookViews>
  <sheets>
    <sheet name="DUALENWEB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Toan</author>
  </authors>
  <commentList>
    <comment ref="N189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</commentList>
</comments>
</file>

<file path=xl/sharedStrings.xml><?xml version="1.0" encoding="utf-8"?>
<sst xmlns="http://schemas.openxmlformats.org/spreadsheetml/2006/main" count="269" uniqueCount="121">
  <si>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</si>
  <si>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</si>
  <si>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</si>
  <si>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</si>
  <si>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</si>
  <si>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</si>
  <si>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</si>
  <si>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</si>
  <si>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</si>
  <si>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</si>
  <si>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</si>
  <si>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</si>
  <si>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</si>
  <si>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</si>
  <si>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</si>
  <si>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</si>
  <si>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</si>
  <si>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</si>
  <si>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</si>
  <si>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</si>
  <si>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</si>
  <si>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</si>
  <si>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</si>
  <si>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</si>
  <si>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</si>
  <si>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</si>
  <si>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</si>
  <si>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</si>
  <si>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</si>
  <si>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</si>
  <si>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</si>
  <si>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</si>
  <si>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</si>
  <si>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</si>
  <si>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</si>
  <si>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</si>
  <si>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</si>
  <si>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</si>
  <si>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</si>
  <si>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</si>
  <si>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</si>
  <si>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</si>
  <si>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</si>
  <si>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7</t>
  </si>
  <si>
    <t>số bài kt</t>
  </si>
  <si>
    <t>Đồng Nai</t>
  </si>
  <si>
    <t>Tâm</t>
  </si>
  <si>
    <t>Trang</t>
  </si>
  <si>
    <t>`</t>
  </si>
  <si>
    <t>BRVT</t>
  </si>
  <si>
    <t xml:space="preserve">ĐIỂM KT ĐỊNH KỲ BÀI 1: </t>
  </si>
  <si>
    <t xml:space="preserve">ĐIỂM KT ĐỊNH KỲ BÀI 2: </t>
  </si>
  <si>
    <t>-</t>
  </si>
  <si>
    <t>TRƯỜNG TRUNG CẤP CHUYÊN NGHIỆP BÀ RỊA</t>
  </si>
  <si>
    <t>Đề Nghị Sinh viên hoàn thành học phí trước ngày 27/10 để được cập nhật điểm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</si>
  <si>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</si>
  <si>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t>Hải</t>
  </si>
  <si>
    <t>Linh</t>
  </si>
  <si>
    <t>Nguyễn Thị</t>
  </si>
  <si>
    <t xml:space="preserve">BẢNG ĐIỂM LỚP ĐẠI HỌC LIÊN THÔNG TỪ TRUNG CẤP KHÓA 16 (K21 Tân Thành) </t>
  </si>
  <si>
    <t>LT-1163-K21</t>
  </si>
  <si>
    <t xml:space="preserve">Đỗ Văn </t>
  </si>
  <si>
    <t>08/08/1993</t>
  </si>
  <si>
    <t>Nam Định</t>
  </si>
  <si>
    <t>LT-1164-K21</t>
  </si>
  <si>
    <t xml:space="preserve">Kiều Thị </t>
  </si>
  <si>
    <t>Hạnh</t>
  </si>
  <si>
    <t>10/02/1978</t>
  </si>
  <si>
    <t>LT-1165-K21</t>
  </si>
  <si>
    <t>Đặng Thị Ngọc</t>
  </si>
  <si>
    <t>Hiếu</t>
  </si>
  <si>
    <t>15/03/2016</t>
  </si>
  <si>
    <t>LT-1166-K21</t>
  </si>
  <si>
    <t>Dương Thị Hồng</t>
  </si>
  <si>
    <t>10/11/1988</t>
  </si>
  <si>
    <t>Hà Tĩnh</t>
  </si>
  <si>
    <t>LT-1167-K21</t>
  </si>
  <si>
    <t>Nga</t>
  </si>
  <si>
    <t>LT-1168-K21</t>
  </si>
  <si>
    <t>Nguyễn Thị Thanh</t>
  </si>
  <si>
    <t>10/01/1994</t>
  </si>
  <si>
    <t>LT-1169-K21</t>
  </si>
  <si>
    <t>Bùi Thị Đoan</t>
  </si>
  <si>
    <t>11/08/1990</t>
  </si>
  <si>
    <t>LT-1170-K21</t>
  </si>
  <si>
    <t xml:space="preserve">Dương Thúy </t>
  </si>
  <si>
    <t>Vân</t>
  </si>
  <si>
    <t>26/12/1991</t>
  </si>
  <si>
    <t>Quãng Bình</t>
  </si>
  <si>
    <t>LT-1171-K21</t>
  </si>
  <si>
    <t>Trần Thị Thúy</t>
  </si>
  <si>
    <t>04/03/1993</t>
  </si>
  <si>
    <t>LT-1172-K21</t>
  </si>
  <si>
    <t xml:space="preserve">Đoàn Thị </t>
  </si>
  <si>
    <t>Hòa</t>
  </si>
  <si>
    <t>20/10/1984</t>
  </si>
  <si>
    <t>LT-1173-K21</t>
  </si>
  <si>
    <t>Phan Thị</t>
  </si>
  <si>
    <t>Thực</t>
  </si>
  <si>
    <t>22/09/1984</t>
  </si>
  <si>
    <t>Nghệ An</t>
  </si>
  <si>
    <t>LT-1174-K21</t>
  </si>
  <si>
    <t>Phan Thị Thu</t>
  </si>
  <si>
    <t>Trinh</t>
  </si>
  <si>
    <t>04/01/1981</t>
  </si>
  <si>
    <t>Lâm Đồng</t>
  </si>
  <si>
    <t>LT-1175-K21</t>
  </si>
  <si>
    <t>Lê Thị</t>
  </si>
  <si>
    <t>Hà</t>
  </si>
  <si>
    <t>24/12/1986</t>
  </si>
  <si>
    <t>Thanh Hóa</t>
  </si>
  <si>
    <t>Khóa luận tốt nghiệp</t>
  </si>
  <si>
    <t>Kiểm toán tài chính 1</t>
  </si>
  <si>
    <t>Kế toán Ngân hàng thương mại</t>
  </si>
  <si>
    <t>Cô Loan</t>
  </si>
  <si>
    <t>Thực hành khai báo thuế</t>
  </si>
  <si>
    <t>Thầy Sáng</t>
  </si>
  <si>
    <t>Thầy Việt</t>
  </si>
  <si>
    <t>Quản trị hoạt động sản xuất kinh doanh</t>
  </si>
  <si>
    <t>Giáo dục thể chất</t>
  </si>
  <si>
    <t>Thầy Hùng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</si>
</sst>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</numFmts>
  <fonts count="11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3"/>
      <color indexed="9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28"/>
      <color indexed="8"/>
      <name val="Arial"/>
      <family val="0"/>
    </font>
    <font>
      <sz val="24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36"/>
      <color indexed="10"/>
      <name val="Arial"/>
      <family val="0"/>
    </font>
    <font>
      <b/>
      <sz val="32"/>
      <color indexed="10"/>
      <name val="Arial"/>
      <family val="0"/>
    </font>
    <font>
      <b/>
      <sz val="28"/>
      <color indexed="8"/>
      <name val="Times New Roman"/>
      <family val="0"/>
    </font>
    <font>
      <sz val="28"/>
      <color indexed="8"/>
      <name val="Times New Roman"/>
      <family val="0"/>
    </font>
    <font>
      <u val="single"/>
      <sz val="28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 style="thin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8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8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8" applyFont="1" applyFill="1" applyAlignment="1">
      <alignment horizontal="center"/>
      <protection/>
    </xf>
    <xf numFmtId="0" fontId="12" fillId="0" borderId="0" xfId="58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8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8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1" fillId="0" borderId="0" xfId="0" applyNumberFormat="1" applyFont="1" applyAlignment="1">
      <alignment/>
    </xf>
    <xf numFmtId="198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2" applyFont="1" applyBorder="1" applyAlignment="1">
      <alignment horizontal="center" vertical="center" wrapText="1"/>
    </xf>
    <xf numFmtId="0" fontId="105" fillId="0" borderId="0" xfId="0" applyFont="1" applyBorder="1" applyAlignment="1">
      <alignment/>
    </xf>
    <xf numFmtId="198" fontId="106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4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6" fillId="0" borderId="10" xfId="0" applyNumberFormat="1" applyFont="1" applyBorder="1" applyAlignment="1">
      <alignment horizontal="left"/>
    </xf>
    <xf numFmtId="0" fontId="107" fillId="36" borderId="24" xfId="0" applyFont="1" applyFill="1" applyBorder="1" applyAlignment="1">
      <alignment horizontal="center" vertical="center" shrinkToFit="1"/>
    </xf>
    <xf numFmtId="198" fontId="43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108" fillId="36" borderId="0" xfId="0" applyFont="1" applyFill="1" applyBorder="1" applyAlignment="1">
      <alignment horizontal="left" vertical="center" shrinkToFit="1"/>
    </xf>
    <xf numFmtId="0" fontId="109" fillId="36" borderId="0" xfId="0" applyFont="1" applyFill="1" applyBorder="1" applyAlignment="1">
      <alignment horizontal="left" vertical="center" shrinkToFit="1"/>
    </xf>
    <xf numFmtId="49" fontId="108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12" fillId="0" borderId="24" xfId="0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8" fillId="0" borderId="26" xfId="58" applyFont="1" applyFill="1" applyBorder="1" applyAlignment="1">
      <alignment horizontal="center" vertical="center" shrinkToFit="1"/>
      <protection/>
    </xf>
    <xf numFmtId="0" fontId="49" fillId="0" borderId="26" xfId="0" applyFont="1" applyFill="1" applyBorder="1" applyAlignment="1">
      <alignment vertical="center" shrinkToFit="1"/>
    </xf>
    <xf numFmtId="0" fontId="48" fillId="0" borderId="27" xfId="0" applyFont="1" applyFill="1" applyBorder="1" applyAlignment="1">
      <alignment vertical="center"/>
    </xf>
    <xf numFmtId="14" fontId="49" fillId="0" borderId="28" xfId="0" applyNumberFormat="1" applyFont="1" applyFill="1" applyBorder="1" applyAlignment="1" quotePrefix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8" fillId="0" borderId="29" xfId="58" applyFont="1" applyFill="1" applyBorder="1" applyAlignment="1">
      <alignment horizontal="center" vertical="center" shrinkToFit="1"/>
      <protection/>
    </xf>
    <xf numFmtId="0" fontId="49" fillId="0" borderId="29" xfId="0" applyFont="1" applyFill="1" applyBorder="1" applyAlignment="1">
      <alignment vertical="center" shrinkToFit="1"/>
    </xf>
    <xf numFmtId="0" fontId="48" fillId="0" borderId="30" xfId="0" applyFont="1" applyFill="1" applyBorder="1" applyAlignment="1">
      <alignment vertical="center"/>
    </xf>
    <xf numFmtId="14" fontId="49" fillId="0" borderId="31" xfId="0" applyNumberFormat="1" applyFont="1" applyFill="1" applyBorder="1" applyAlignment="1" quotePrefix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8" xfId="58" applyFont="1" applyFill="1" applyBorder="1" applyAlignment="1">
      <alignment horizontal="center" vertical="center" wrapText="1"/>
      <protection/>
    </xf>
    <xf numFmtId="0" fontId="42" fillId="0" borderId="32" xfId="0" applyFont="1" applyBorder="1" applyAlignment="1">
      <alignment horizontal="center" shrinkToFit="1"/>
    </xf>
    <xf numFmtId="0" fontId="50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2" fillId="0" borderId="24" xfId="0" applyFont="1" applyBorder="1" applyAlignment="1">
      <alignment horizontal="center" shrinkToFit="1"/>
    </xf>
    <xf numFmtId="0" fontId="50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9" fillId="0" borderId="28" xfId="59" applyFont="1" applyFill="1" applyBorder="1" applyAlignment="1">
      <alignment horizontal="center" vertical="center" wrapText="1"/>
      <protection/>
    </xf>
    <xf numFmtId="0" fontId="52" fillId="0" borderId="32" xfId="0" applyFont="1" applyBorder="1" applyAlignment="1">
      <alignment horizontal="center" shrinkToFit="1"/>
    </xf>
    <xf numFmtId="0" fontId="46" fillId="0" borderId="3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0" fillId="38" borderId="24" xfId="0" applyFont="1" applyFill="1" applyBorder="1" applyAlignment="1">
      <alignment horizontal="center" shrinkToFit="1"/>
    </xf>
    <xf numFmtId="0" fontId="42" fillId="0" borderId="32" xfId="0" applyFont="1" applyBorder="1" applyAlignment="1">
      <alignment/>
    </xf>
    <xf numFmtId="0" fontId="53" fillId="0" borderId="24" xfId="0" applyFont="1" applyFill="1" applyBorder="1" applyAlignment="1">
      <alignment/>
    </xf>
    <xf numFmtId="0" fontId="42" fillId="0" borderId="24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4" fillId="0" borderId="33" xfId="0" applyFont="1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49" fillId="0" borderId="10" xfId="59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shrinkToFit="1"/>
    </xf>
    <xf numFmtId="0" fontId="4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10" fillId="38" borderId="10" xfId="0" applyFont="1" applyFill="1" applyBorder="1" applyAlignment="1">
      <alignment horizontal="center" shrinkToFit="1"/>
    </xf>
    <xf numFmtId="0" fontId="54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7"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18</xdr:row>
      <xdr:rowOff>85725</xdr:rowOff>
    </xdr:from>
    <xdr:to>
      <xdr:col>12</xdr:col>
      <xdr:colOff>781050</xdr:colOff>
      <xdr:row>43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2428875" y="4343400"/>
          <a:ext cx="8867775" cy="6810375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85725</xdr:rowOff>
    </xdr:from>
    <xdr:to>
      <xdr:col>11</xdr:col>
      <xdr:colOff>161925</xdr:colOff>
      <xdr:row>21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543425"/>
          <a:ext cx="62769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76200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47800" y="36004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4480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525125"/>
          <a:ext cx="842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5812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228600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57325" y="2733675"/>
          <a:ext cx="3400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41</xdr:row>
      <xdr:rowOff>95250</xdr:rowOff>
    </xdr:from>
    <xdr:to>
      <xdr:col>14</xdr:col>
      <xdr:colOff>990600</xdr:colOff>
      <xdr:row>264</xdr:row>
      <xdr:rowOff>76200</xdr:rowOff>
    </xdr:to>
    <xdr:sp>
      <xdr:nvSpPr>
        <xdr:cNvPr id="9" name="AutoShape 40"/>
        <xdr:cNvSpPr>
          <a:spLocks/>
        </xdr:cNvSpPr>
      </xdr:nvSpPr>
      <xdr:spPr>
        <a:xfrm>
          <a:off x="247650" y="10668000"/>
          <a:ext cx="13211175" cy="38576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4,0)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học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20/07/2018.
</a:t>
          </a:r>
          <a:r>
            <a:rPr lang="en-US" cap="none" sz="2800" b="1" i="0" u="none" baseline="0">
              <a:solidFill>
                <a:srgbClr val="000000"/>
              </a:solidFill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</a:rPr>
            <a:t>Nhà trường tổ chức thi lần 2 vào tháng </a:t>
          </a:r>
          <a:r>
            <a:rPr lang="en-US" cap="none" sz="2800" b="0" i="0" u="sng" baseline="0">
              <a:solidFill>
                <a:srgbClr val="FF0000"/>
              </a:solidFill>
            </a:rPr>
            <a:t>09/2018</a:t>
          </a:r>
          <a:r>
            <a:rPr lang="en-US" cap="none" sz="2800" b="0" i="0" u="none" baseline="0">
              <a:solidFill>
                <a:srgbClr val="000000"/>
              </a:solidFill>
            </a:rPr>
            <a:t>. Đăng ký thi từ </a:t>
          </a:r>
          <a:r>
            <a:rPr lang="en-US" cap="none" sz="2800" b="1" i="0" u="none" baseline="0">
              <a:solidFill>
                <a:srgbClr val="000000"/>
              </a:solidFill>
            </a:rPr>
            <a:t>01/08/2018</a:t>
          </a:r>
          <a:r>
            <a:rPr lang="en-US" cap="none" sz="2800" b="0" i="0" u="none" baseline="0">
              <a:solidFill>
                <a:srgbClr val="000000"/>
              </a:solidFill>
            </a:rPr>
            <a:t> đến </a:t>
          </a:r>
          <a:r>
            <a:rPr lang="en-US" cap="none" sz="2800" b="1" i="0" u="none" baseline="0">
              <a:solidFill>
                <a:srgbClr val="000000"/>
              </a:solidFill>
            </a:rPr>
            <a:t>20/08/2018</a:t>
          </a:r>
          <a:r>
            <a:rPr lang="en-US" cap="none" sz="2800" b="0" i="0" u="none" baseline="0">
              <a:solidFill>
                <a:srgbClr val="000000"/>
              </a:solidFill>
            </a:rPr>
            <a:t>. Khi đăng ký thi xem lịch thi kèm theo.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học lại từ ngày </a:t>
          </a:r>
          <a:r>
            <a:rPr lang="en-US" cap="none" sz="2800" b="1" i="0" u="none" baseline="0">
              <a:solidFill>
                <a:srgbClr val="000000"/>
              </a:solidFill>
            </a:rPr>
            <a:t>01/08/2018</a:t>
          </a:r>
          <a:r>
            <a:rPr lang="en-US" cap="none" sz="2800" b="0" i="0" u="none" baseline="0">
              <a:solidFill>
                <a:srgbClr val="000000"/>
              </a:solidFill>
            </a:rPr>
            <a:t> đến hết ngày </a:t>
          </a:r>
          <a:r>
            <a:rPr lang="en-US" cap="none" sz="2800" b="1" i="0" u="none" baseline="0">
              <a:solidFill>
                <a:srgbClr val="000000"/>
              </a:solidFill>
            </a:rPr>
            <a:t>31/08/2018</a:t>
          </a:r>
          <a:r>
            <a:rPr lang="en-US" cap="none" sz="2800" b="0" i="0" u="none" baseline="0">
              <a:solidFill>
                <a:srgbClr val="000000"/>
              </a:solidFill>
            </a:rPr>
            <a:t>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thi lần 2 và học lại tại văn phòng cơ sở đang học.
</a:t>
          </a:r>
          <a:r>
            <a:rPr lang="en-US" cap="none" sz="2800" b="0" i="0" u="none" baseline="0">
              <a:solidFill>
                <a:srgbClr val="000000"/>
              </a:solidFill>
            </a:rPr>
            <a:t>- Mọi thắc mắc liên hệ: 02543.844.444 để được giải đáp thắc mắc.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showGridLines="0" tabSelected="1" zoomScale="85" zoomScaleNormal="85" zoomScalePageLayoutView="0" workbookViewId="0" topLeftCell="A15">
      <selection activeCell="E15" sqref="E15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90" t="s">
        <v>0</v>
      </c>
      <c r="B1" s="190"/>
      <c r="C1" s="190"/>
      <c r="D1" s="190"/>
    </row>
    <row r="2" spans="1:13" ht="18.75">
      <c r="A2" s="190" t="s">
        <v>1</v>
      </c>
      <c r="B2" s="190"/>
      <c r="C2" s="190"/>
      <c r="D2" s="190"/>
      <c r="G2" s="191" t="s">
        <v>53</v>
      </c>
      <c r="H2" s="191"/>
      <c r="I2" s="191"/>
      <c r="J2" s="191"/>
      <c r="K2" s="191"/>
      <c r="L2" s="191"/>
      <c r="M2" s="191"/>
    </row>
    <row r="3" ht="12.75"/>
    <row r="4" ht="12.75"/>
    <row r="5" spans="1:13" ht="27">
      <c r="A5" s="203" t="s">
        <v>59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8.75">
      <c r="A6" s="1"/>
      <c r="B6" s="1"/>
      <c r="C6" s="1"/>
      <c r="D6" s="5" t="s">
        <v>55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92" t="str">
        <f>VLOOKUP($F$13,$C$49:$E$56,1,0)</f>
        <v>Khóa luận tốt nghiệp</v>
      </c>
      <c r="E9" s="192"/>
      <c r="G9" s="74" t="s">
        <v>15</v>
      </c>
      <c r="H9" s="193" t="str">
        <f>VLOOKUP($F$13,$C$49:$E$56,2,0)</f>
        <v>Cô Loan</v>
      </c>
      <c r="I9" s="194"/>
      <c r="J9" s="194"/>
      <c r="K9" s="194"/>
      <c r="L9" s="194"/>
      <c r="M9" s="195"/>
    </row>
    <row r="10" spans="1:14" ht="15.75">
      <c r="A10" s="37"/>
      <c r="B10" s="8"/>
      <c r="C10" s="74" t="s">
        <v>16</v>
      </c>
      <c r="D10" s="196" t="str">
        <f>VLOOKUP($F$13,$C$49:$E$56,3,0)</f>
        <v>-</v>
      </c>
      <c r="E10" s="196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204" t="s">
        <v>19</v>
      </c>
      <c r="E11" s="204"/>
      <c r="F11" s="12">
        <f ca="1">TODAY()</f>
        <v>43291</v>
      </c>
      <c r="G11" s="13"/>
      <c r="H11" s="205" t="s">
        <v>20</v>
      </c>
      <c r="I11" s="205"/>
      <c r="J11" s="205"/>
      <c r="K11" s="206"/>
      <c r="L11" s="187" t="str">
        <f>VLOOKUP($F$13,$C$48:$G$56,5,0)</f>
        <v>-</v>
      </c>
      <c r="M11" s="188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111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68</v>
      </c>
      <c r="G16" s="24"/>
      <c r="H16" s="197" t="s">
        <v>21</v>
      </c>
      <c r="I16" s="197"/>
      <c r="J16" s="197"/>
      <c r="K16" s="198"/>
      <c r="L16" s="25">
        <f>COUNTA(A70:A82)</f>
        <v>13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76" t="s">
        <v>22</v>
      </c>
      <c r="E24" s="176"/>
      <c r="F24" s="68" t="str">
        <f>C62&amp;" "&amp;D62</f>
        <v>Đặng Thị Ngọc Hiếu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76" t="s">
        <v>23</v>
      </c>
      <c r="E26" s="177"/>
      <c r="F26" s="31" t="str">
        <f>E62</f>
        <v>15/03/2016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75"/>
      <c r="E27" s="175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76" t="s">
        <v>24</v>
      </c>
      <c r="E28" s="177"/>
      <c r="F28" s="124" t="str">
        <f>F62</f>
        <v>BRVT</v>
      </c>
      <c r="G28" s="125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89" t="s">
        <v>33</v>
      </c>
      <c r="E30" s="189"/>
      <c r="F30" s="189"/>
      <c r="G30" s="189"/>
      <c r="H30" s="189"/>
      <c r="I30" s="189"/>
      <c r="J30" s="189"/>
      <c r="K30" s="189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 t="s">
        <v>36</v>
      </c>
      <c r="F32" s="107">
        <f>G62</f>
        <v>0</v>
      </c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37</v>
      </c>
      <c r="F33" s="107">
        <f>IF($I$58=2,AVERAGE($H$62:$I$62),H62)</f>
        <v>9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50</v>
      </c>
      <c r="F34" s="107">
        <f>J62</f>
        <v>8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 t="s">
        <v>51</v>
      </c>
      <c r="F35" s="107">
        <f>K62</f>
        <v>0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38</v>
      </c>
      <c r="F36" s="107">
        <f>L62</f>
        <v>6.5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>
        <f>IF(LEFT(F39,1)="T",M62,"")</f>
      </c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39</v>
      </c>
      <c r="F38" s="111">
        <f>N62</f>
        <v>7.3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G44" s="20"/>
      <c r="H44" s="20"/>
      <c r="I44" s="20"/>
      <c r="J44" s="20"/>
      <c r="K44" s="20"/>
      <c r="L44" s="20"/>
      <c r="M44" s="20"/>
    </row>
    <row r="45" spans="1:13" ht="15.75">
      <c r="A45" s="20"/>
      <c r="B45" s="20"/>
      <c r="C45" s="20"/>
      <c r="D45" s="20"/>
      <c r="E45" s="20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48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111</v>
      </c>
      <c r="D49" s="55" t="s">
        <v>114</v>
      </c>
      <c r="E49" s="120" t="s">
        <v>52</v>
      </c>
      <c r="F49" s="55" t="s">
        <v>52</v>
      </c>
      <c r="G49" s="56" t="s">
        <v>52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112</v>
      </c>
      <c r="D50" s="55" t="s">
        <v>52</v>
      </c>
      <c r="E50" s="120" t="s">
        <v>52</v>
      </c>
      <c r="F50" s="55" t="s">
        <v>52</v>
      </c>
      <c r="G50" s="56" t="s">
        <v>52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113</v>
      </c>
      <c r="D51" s="55" t="s">
        <v>114</v>
      </c>
      <c r="E51" s="120" t="s">
        <v>52</v>
      </c>
      <c r="F51" s="55" t="s">
        <v>52</v>
      </c>
      <c r="G51" s="56" t="s">
        <v>52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115</v>
      </c>
      <c r="D52" s="55" t="s">
        <v>116</v>
      </c>
      <c r="E52" s="120" t="s">
        <v>52</v>
      </c>
      <c r="F52" s="55" t="s">
        <v>52</v>
      </c>
      <c r="G52" s="56" t="s">
        <v>52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 t="s">
        <v>118</v>
      </c>
      <c r="D53" s="55" t="s">
        <v>117</v>
      </c>
      <c r="E53" s="55" t="s">
        <v>52</v>
      </c>
      <c r="F53" s="55"/>
      <c r="G53" s="56" t="s">
        <v>52</v>
      </c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 t="s">
        <v>119</v>
      </c>
      <c r="D54" s="55" t="s">
        <v>120</v>
      </c>
      <c r="E54" s="55" t="s">
        <v>52</v>
      </c>
      <c r="F54" s="55" t="s">
        <v>52</v>
      </c>
      <c r="G54" s="56" t="s">
        <v>52</v>
      </c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44</v>
      </c>
      <c r="I58" s="36"/>
      <c r="J58" s="84" t="s">
        <v>44</v>
      </c>
      <c r="K58" s="36"/>
      <c r="L58" s="20"/>
      <c r="M58" s="20"/>
    </row>
    <row r="59" spans="1:15" ht="73.5" customHeight="1" hidden="1">
      <c r="A59" s="20"/>
      <c r="B59" s="169" t="s">
        <v>42</v>
      </c>
      <c r="C59" s="180" t="s">
        <v>3</v>
      </c>
      <c r="D59" s="181"/>
      <c r="E59" s="186" t="s">
        <v>4</v>
      </c>
      <c r="F59" s="186" t="s">
        <v>5</v>
      </c>
      <c r="G59" s="172" t="s">
        <v>6</v>
      </c>
      <c r="H59" s="172" t="s">
        <v>7</v>
      </c>
      <c r="I59" s="172"/>
      <c r="J59" s="172" t="s">
        <v>8</v>
      </c>
      <c r="K59" s="172"/>
      <c r="L59" s="173" t="s">
        <v>9</v>
      </c>
      <c r="M59" s="174"/>
      <c r="N59" s="169" t="s">
        <v>10</v>
      </c>
      <c r="O59" s="169" t="s">
        <v>11</v>
      </c>
    </row>
    <row r="60" spans="1:15" ht="15.75" hidden="1">
      <c r="A60" s="20"/>
      <c r="B60" s="178"/>
      <c r="C60" s="182"/>
      <c r="D60" s="183"/>
      <c r="E60" s="178"/>
      <c r="F60" s="178"/>
      <c r="G60" s="172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40</v>
      </c>
      <c r="M60" s="4" t="s">
        <v>41</v>
      </c>
      <c r="N60" s="170"/>
      <c r="O60" s="170"/>
    </row>
    <row r="61" spans="1:15" ht="15.75" hidden="1">
      <c r="A61" s="20"/>
      <c r="B61" s="179"/>
      <c r="C61" s="184"/>
      <c r="D61" s="185"/>
      <c r="E61" s="179"/>
      <c r="F61" s="179"/>
      <c r="G61" s="4"/>
      <c r="H61" s="3"/>
      <c r="I61" s="3"/>
      <c r="J61" s="3"/>
      <c r="K61" s="3"/>
      <c r="L61" s="4"/>
      <c r="M61" s="4"/>
      <c r="N61" s="171"/>
      <c r="O61" s="171"/>
    </row>
    <row r="62" spans="1:15" ht="26.25" customHeight="1" hidden="1">
      <c r="A62" s="20"/>
      <c r="B62" s="82" t="str">
        <f>VLOOKUP($F$16,$B$70:$F$82,1,0)</f>
        <v>LT-1165-K21</v>
      </c>
      <c r="C62" s="82" t="str">
        <f>VLOOKUP($F$16,$B$70:$F$82,2,0)</f>
        <v>Đặng Thị Ngọc</v>
      </c>
      <c r="D62" s="82" t="str">
        <f>VLOOKUP($F$16,$B$70:$F$82,3,0)</f>
        <v>Hiếu</v>
      </c>
      <c r="E62" s="82" t="str">
        <f>VLOOKUP($F$16,$B$70:$F$82,4,0)</f>
        <v>15/03/2016</v>
      </c>
      <c r="F62" s="82" t="str">
        <f>VLOOKUP($F$16,$B$70:$F$82,5,0)</f>
        <v>BRVT</v>
      </c>
      <c r="G62" s="82">
        <f>VLOOKUP($F$16,IF($F$13=$C$49,$B$70:$O$82,IF($F$13=$C$50,$B$90:$O$102,IF($F$13=$C$51,$B$108:$O$120,IF($F$13=$C$52,$B$128:$O$140,IF($F$13=$C$53,$B$147:$O$159,IF($F$13=$C$54,$B$168:$O$180,IF($F$13=$C$55,$B$189:$O$201,#REF!))))))),6,0)</f>
        <v>0</v>
      </c>
      <c r="H62" s="82">
        <f>VLOOKUP($F$16,IF($F$13=$C$49,$B$70:$O$82,IF($F$13=$C$50,$B$90:$O$102,IF($F$13=$C$51,$B$108:$O$120,IF($F$13=$C$52,$B$128:$O$140,IF($F$13=$C$53,$B$147:$O$159,IF($F$13=$C$54,$B$168:$O$180,IF($F$13=$C$55,$B$189:$O$201,#REF!))))))),7,0)</f>
        <v>9</v>
      </c>
      <c r="I62" s="82">
        <f>VLOOKUP($F$16,IF($F$13=$C$49,$B$70:$O$82,IF($F$13=$C$50,$B$90:$O$102,IF($F$13=$C$51,$B$108:$O$120,IF($F$13=$C$52,$B$128:$O$140,IF($F$13=$C$53,$B$147:$O$159,IF($F$13=$C$54,$B$168:$O$180,IF($F$13=$C$55,$B$189:$O$201,#REF!))))))),8,0)</f>
        <v>0</v>
      </c>
      <c r="J62" s="82">
        <f>VLOOKUP($F$16,IF($F$13=$C$49,$B$70:$O$82,IF($F$13=$C$50,$B$90:$O$102,IF($F$13=$C$51,$B$108:$O$120,IF($F$13=$C$52,$B$128:$O$140,IF($F$13=$C$53,$B$147:$O$159,IF($F$13=$C$54,$B$168:$O$180,IF($F$13=$C$55,$B$189:$O$201,#REF!))))))),9,0)</f>
        <v>8</v>
      </c>
      <c r="K62" s="82">
        <f>VLOOKUP($F$16,IF($F$13=$C$49,$B$70:$O$82,IF($F$13=$C$50,$B$90:$O$102,IF($F$13=$C$51,$B$108:$O$120,IF($F$13=$C$52,$B$128:$O$140,IF($F$13=$C$53,$B$147:$O$159,IF($F$13=$C$54,$B$168:$O$180,IF($F$13=$C$55,$B$189:$O$201,#REF!))))))),10,0)</f>
        <v>0</v>
      </c>
      <c r="L62" s="82">
        <f>VLOOKUP($F$16,IF($F$13=$C$49,$B$70:$O$82,IF($F$13=$C$50,$B$90:$O$102,IF($F$13=$C$51,$B$108:$O$120,IF($F$13=$C$52,$B$128:$O$140,IF($F$13=$C$53,$B$147:$O$159,IF($F$13=$C$54,$B$168:$O$180,IF($F$13=$C$55,$B$189:$O$201,#REF!))))))),11,0)</f>
        <v>6.5</v>
      </c>
      <c r="M62" s="82">
        <f>VLOOKUP($F$16,IF($F$13=$C$49,$B$70:$O$82,IF($F$13=$C$50,$B$90:$O$102,IF($F$13=$C$51,$B$108:$O$120,IF($F$13=$C$52,$B$128:$O$140,IF($F$13=$C$53,$B$147:$O$159,IF($F$13=$C$54,$B$168:$O$180,IF($F$13=$C$55,$B$189:$O$201,#REF!))))))),12,0)</f>
        <v>0</v>
      </c>
      <c r="N62" s="82">
        <f>VLOOKUP($F$16,IF($F$13=$C$49,$B$70:$O$82,IF($F$13=$C$50,$B$90:$O$102,IF($F$13=$C$51,$B$108:$O$120,IF($F$13=$C$52,$B$128:$O$140,IF($F$13=$C$53,$B$147:$O$159,IF($F$13=$C$54,$B$168:$O$180,IF($F$13=$C$55,$B$189:$O$201,#REF!))))))),13,0)</f>
        <v>7.3</v>
      </c>
      <c r="O62" s="82">
        <f>VLOOKUP($F$16,IF($F$13=$C$49,$B$70:$O$82,IF($F$13=$C$50,$B$90:$O$102,IF($F$13=$C$51,$B$108:$O$120,IF($F$13=$C$52,$B$128:$O$140,IF($F$13=$C$53,$B$147:$O$159,IF($F$13=$C$54,$B$168:$O$180,IF($F$13=$C$55,$B$189:$O$201,#REF!))))))),14,0)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Khóa luận tốt nghiệp</v>
      </c>
    </row>
    <row r="67" spans="1:16" ht="63.75" customHeight="1" hidden="1">
      <c r="A67" s="186" t="s">
        <v>2</v>
      </c>
      <c r="B67" s="169" t="s">
        <v>42</v>
      </c>
      <c r="C67" s="180" t="s">
        <v>3</v>
      </c>
      <c r="D67" s="181"/>
      <c r="E67" s="186" t="s">
        <v>4</v>
      </c>
      <c r="F67" s="186" t="s">
        <v>5</v>
      </c>
      <c r="G67" s="172" t="s">
        <v>6</v>
      </c>
      <c r="H67" s="172" t="s">
        <v>7</v>
      </c>
      <c r="I67" s="172"/>
      <c r="J67" s="172" t="s">
        <v>8</v>
      </c>
      <c r="K67" s="172"/>
      <c r="L67" s="173" t="s">
        <v>9</v>
      </c>
      <c r="M67" s="174"/>
      <c r="N67" s="169" t="s">
        <v>10</v>
      </c>
      <c r="O67" s="169" t="s">
        <v>11</v>
      </c>
      <c r="P67" s="123" t="s">
        <v>54</v>
      </c>
    </row>
    <row r="68" spans="1:15" ht="15.75" hidden="1">
      <c r="A68" s="178"/>
      <c r="B68" s="178"/>
      <c r="C68" s="182"/>
      <c r="D68" s="183"/>
      <c r="E68" s="178"/>
      <c r="F68" s="178"/>
      <c r="G68" s="172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40</v>
      </c>
      <c r="M68" s="4" t="s">
        <v>41</v>
      </c>
      <c r="N68" s="170"/>
      <c r="O68" s="170"/>
    </row>
    <row r="69" spans="1:15" ht="15.75" hidden="1">
      <c r="A69" s="179"/>
      <c r="B69" s="179"/>
      <c r="C69" s="184"/>
      <c r="D69" s="185"/>
      <c r="E69" s="179"/>
      <c r="F69" s="179"/>
      <c r="G69" s="105"/>
      <c r="H69" s="199"/>
      <c r="I69" s="200"/>
      <c r="J69" s="199"/>
      <c r="K69" s="200"/>
      <c r="L69" s="201"/>
      <c r="M69" s="202"/>
      <c r="N69" s="171"/>
      <c r="O69" s="171"/>
    </row>
    <row r="70" spans="1:17" ht="16.5" hidden="1">
      <c r="A70" s="2">
        <v>1</v>
      </c>
      <c r="B70" s="130" t="s">
        <v>60</v>
      </c>
      <c r="C70" s="131" t="s">
        <v>61</v>
      </c>
      <c r="D70" s="132" t="s">
        <v>56</v>
      </c>
      <c r="E70" s="133" t="s">
        <v>62</v>
      </c>
      <c r="F70" s="134" t="s">
        <v>63</v>
      </c>
      <c r="G70" s="147"/>
      <c r="H70" s="148"/>
      <c r="I70" s="148"/>
      <c r="J70" s="148"/>
      <c r="K70" s="143"/>
      <c r="L70" s="154"/>
      <c r="M70" s="103"/>
      <c r="N70" s="109">
        <f>L70*0.6+J70*0.2+H70*0.2</f>
        <v>0</v>
      </c>
      <c r="O70" s="162" t="str">
        <f>IF(N70&lt;4,"Học :Lại","")</f>
        <v>Học :Lại</v>
      </c>
      <c r="P70" s="108"/>
      <c r="Q70" s="112"/>
    </row>
    <row r="71" spans="1:17" ht="16.5" hidden="1">
      <c r="A71" s="2">
        <v>2</v>
      </c>
      <c r="B71" s="130" t="s">
        <v>64</v>
      </c>
      <c r="C71" s="131" t="s">
        <v>65</v>
      </c>
      <c r="D71" s="132" t="s">
        <v>66</v>
      </c>
      <c r="E71" s="133" t="s">
        <v>67</v>
      </c>
      <c r="F71" s="134" t="s">
        <v>45</v>
      </c>
      <c r="G71" s="147"/>
      <c r="H71" s="150"/>
      <c r="I71" s="151"/>
      <c r="J71" s="151"/>
      <c r="K71" s="146"/>
      <c r="L71" s="155"/>
      <c r="M71" s="103"/>
      <c r="N71" s="109">
        <f aca="true" t="shared" si="0" ref="N71:N82">L71*0.6+J71*0.2+H71*0.2</f>
        <v>0</v>
      </c>
      <c r="O71" s="162" t="str">
        <f aca="true" t="shared" si="1" ref="O71:O82">IF(N71&lt;4,"Học :Lại","")</f>
        <v>Học :Lại</v>
      </c>
      <c r="Q71" s="112"/>
    </row>
    <row r="72" spans="1:17" ht="16.5" hidden="1">
      <c r="A72" s="2">
        <v>3</v>
      </c>
      <c r="B72" s="130" t="s">
        <v>68</v>
      </c>
      <c r="C72" s="131" t="s">
        <v>69</v>
      </c>
      <c r="D72" s="132" t="s">
        <v>70</v>
      </c>
      <c r="E72" s="133" t="s">
        <v>71</v>
      </c>
      <c r="F72" s="134" t="s">
        <v>49</v>
      </c>
      <c r="G72" s="147"/>
      <c r="H72" s="153">
        <v>9</v>
      </c>
      <c r="I72" s="153"/>
      <c r="J72" s="153">
        <v>8</v>
      </c>
      <c r="K72" s="146"/>
      <c r="L72" s="155">
        <v>6.5</v>
      </c>
      <c r="M72" s="103"/>
      <c r="N72" s="109">
        <f t="shared" si="0"/>
        <v>7.3</v>
      </c>
      <c r="O72" s="162">
        <f t="shared" si="1"/>
      </c>
      <c r="Q72" s="112"/>
    </row>
    <row r="73" spans="1:17" ht="16.5" hidden="1">
      <c r="A73" s="2">
        <v>4</v>
      </c>
      <c r="B73" s="130" t="s">
        <v>72</v>
      </c>
      <c r="C73" s="131" t="s">
        <v>73</v>
      </c>
      <c r="D73" s="132" t="s">
        <v>57</v>
      </c>
      <c r="E73" s="133" t="s">
        <v>74</v>
      </c>
      <c r="F73" s="134" t="s">
        <v>75</v>
      </c>
      <c r="G73" s="147"/>
      <c r="H73" s="153">
        <v>8</v>
      </c>
      <c r="I73" s="153"/>
      <c r="J73" s="153">
        <v>8</v>
      </c>
      <c r="K73" s="146"/>
      <c r="L73" s="156">
        <v>8.5</v>
      </c>
      <c r="M73" s="103"/>
      <c r="N73" s="109">
        <f t="shared" si="0"/>
        <v>8.299999999999999</v>
      </c>
      <c r="O73" s="162">
        <f t="shared" si="1"/>
      </c>
      <c r="Q73" s="112"/>
    </row>
    <row r="74" spans="1:17" ht="16.5" hidden="1">
      <c r="A74" s="2">
        <v>5</v>
      </c>
      <c r="B74" s="130" t="s">
        <v>76</v>
      </c>
      <c r="C74" s="131" t="s">
        <v>58</v>
      </c>
      <c r="D74" s="132" t="s">
        <v>77</v>
      </c>
      <c r="E74" s="133">
        <v>31481</v>
      </c>
      <c r="F74" s="134" t="s">
        <v>75</v>
      </c>
      <c r="G74" s="147"/>
      <c r="H74" s="153">
        <v>9</v>
      </c>
      <c r="I74" s="153"/>
      <c r="J74" s="153">
        <v>9</v>
      </c>
      <c r="K74" s="146"/>
      <c r="L74" s="156">
        <v>9.5</v>
      </c>
      <c r="M74" s="103"/>
      <c r="N74" s="109">
        <f t="shared" si="0"/>
        <v>9.3</v>
      </c>
      <c r="O74" s="162">
        <f t="shared" si="1"/>
      </c>
      <c r="Q74" s="112"/>
    </row>
    <row r="75" spans="1:17" ht="16.5" hidden="1">
      <c r="A75" s="2">
        <v>6</v>
      </c>
      <c r="B75" s="130" t="s">
        <v>78</v>
      </c>
      <c r="C75" s="131" t="s">
        <v>79</v>
      </c>
      <c r="D75" s="132" t="s">
        <v>46</v>
      </c>
      <c r="E75" s="133" t="s">
        <v>80</v>
      </c>
      <c r="F75" s="134" t="s">
        <v>49</v>
      </c>
      <c r="G75" s="147"/>
      <c r="H75" s="153">
        <v>9</v>
      </c>
      <c r="I75" s="153"/>
      <c r="J75" s="153">
        <v>8</v>
      </c>
      <c r="K75" s="146"/>
      <c r="L75" s="157">
        <v>9</v>
      </c>
      <c r="M75" s="103"/>
      <c r="N75" s="109">
        <f t="shared" si="0"/>
        <v>8.8</v>
      </c>
      <c r="O75" s="162">
        <f t="shared" si="1"/>
      </c>
      <c r="Q75" s="112"/>
    </row>
    <row r="76" spans="1:17" ht="16.5" hidden="1">
      <c r="A76" s="2">
        <v>7</v>
      </c>
      <c r="B76" s="130" t="s">
        <v>81</v>
      </c>
      <c r="C76" s="131" t="s">
        <v>82</v>
      </c>
      <c r="D76" s="132" t="s">
        <v>47</v>
      </c>
      <c r="E76" s="133" t="s">
        <v>83</v>
      </c>
      <c r="F76" s="134" t="s">
        <v>45</v>
      </c>
      <c r="G76" s="147"/>
      <c r="H76" s="153">
        <v>8.5</v>
      </c>
      <c r="I76" s="153"/>
      <c r="J76" s="153">
        <v>7</v>
      </c>
      <c r="K76" s="146"/>
      <c r="L76" s="157">
        <v>7</v>
      </c>
      <c r="M76" s="103"/>
      <c r="N76" s="109">
        <f t="shared" si="0"/>
        <v>7.300000000000001</v>
      </c>
      <c r="O76" s="162">
        <f t="shared" si="1"/>
      </c>
      <c r="Q76" s="112"/>
    </row>
    <row r="77" spans="1:17" ht="16.5" hidden="1">
      <c r="A77" s="2">
        <v>8</v>
      </c>
      <c r="B77" s="130" t="s">
        <v>84</v>
      </c>
      <c r="C77" s="131" t="s">
        <v>85</v>
      </c>
      <c r="D77" s="132" t="s">
        <v>86</v>
      </c>
      <c r="E77" s="133" t="s">
        <v>87</v>
      </c>
      <c r="F77" s="134" t="s">
        <v>88</v>
      </c>
      <c r="G77" s="147"/>
      <c r="H77" s="153"/>
      <c r="I77" s="153"/>
      <c r="J77" s="153"/>
      <c r="K77" s="146"/>
      <c r="L77" s="158"/>
      <c r="M77" s="103"/>
      <c r="N77" s="109">
        <f t="shared" si="0"/>
        <v>0</v>
      </c>
      <c r="O77" s="162" t="str">
        <f t="shared" si="1"/>
        <v>Học :Lại</v>
      </c>
      <c r="Q77" s="112"/>
    </row>
    <row r="78" spans="1:17" ht="16.5" hidden="1">
      <c r="A78" s="2">
        <v>9</v>
      </c>
      <c r="B78" s="130" t="s">
        <v>89</v>
      </c>
      <c r="C78" s="131" t="s">
        <v>90</v>
      </c>
      <c r="D78" s="132" t="s">
        <v>86</v>
      </c>
      <c r="E78" s="133" t="s">
        <v>91</v>
      </c>
      <c r="F78" s="134" t="s">
        <v>88</v>
      </c>
      <c r="G78" s="147"/>
      <c r="H78" s="153"/>
      <c r="I78" s="153"/>
      <c r="J78" s="153"/>
      <c r="K78" s="146"/>
      <c r="L78" s="156"/>
      <c r="M78" s="103"/>
      <c r="N78" s="109">
        <f t="shared" si="0"/>
        <v>0</v>
      </c>
      <c r="O78" s="162" t="str">
        <f t="shared" si="1"/>
        <v>Học :Lại</v>
      </c>
      <c r="Q78" s="112"/>
    </row>
    <row r="79" spans="1:17" ht="16.5" hidden="1">
      <c r="A79" s="2">
        <v>10</v>
      </c>
      <c r="B79" s="135" t="s">
        <v>92</v>
      </c>
      <c r="C79" s="136" t="s">
        <v>93</v>
      </c>
      <c r="D79" s="137" t="s">
        <v>94</v>
      </c>
      <c r="E79" s="138" t="s">
        <v>95</v>
      </c>
      <c r="F79" s="139" t="s">
        <v>88</v>
      </c>
      <c r="G79" s="147"/>
      <c r="H79" s="153"/>
      <c r="I79" s="153"/>
      <c r="J79" s="153"/>
      <c r="K79" s="146"/>
      <c r="L79" s="156"/>
      <c r="M79" s="103"/>
      <c r="N79" s="109">
        <f t="shared" si="0"/>
        <v>0</v>
      </c>
      <c r="O79" s="162" t="str">
        <f t="shared" si="1"/>
        <v>Học :Lại</v>
      </c>
      <c r="Q79" s="112"/>
    </row>
    <row r="80" spans="1:17" ht="16.5" hidden="1">
      <c r="A80" s="2">
        <v>11</v>
      </c>
      <c r="B80" s="130" t="s">
        <v>96</v>
      </c>
      <c r="C80" s="131" t="s">
        <v>97</v>
      </c>
      <c r="D80" s="132" t="s">
        <v>98</v>
      </c>
      <c r="E80" s="133" t="s">
        <v>99</v>
      </c>
      <c r="F80" s="134" t="s">
        <v>100</v>
      </c>
      <c r="G80" s="147"/>
      <c r="H80" s="153">
        <v>8.5</v>
      </c>
      <c r="I80" s="153"/>
      <c r="J80" s="153">
        <v>7</v>
      </c>
      <c r="K80" s="129"/>
      <c r="L80" s="159">
        <v>6</v>
      </c>
      <c r="M80" s="103"/>
      <c r="N80" s="109">
        <f t="shared" si="0"/>
        <v>6.7</v>
      </c>
      <c r="O80" s="162">
        <f t="shared" si="1"/>
      </c>
      <c r="Q80" s="112"/>
    </row>
    <row r="81" spans="1:17" ht="16.5" hidden="1">
      <c r="A81" s="2">
        <v>12</v>
      </c>
      <c r="B81" s="130" t="s">
        <v>101</v>
      </c>
      <c r="C81" s="131" t="s">
        <v>102</v>
      </c>
      <c r="D81" s="132" t="s">
        <v>103</v>
      </c>
      <c r="E81" s="133" t="s">
        <v>104</v>
      </c>
      <c r="F81" s="134" t="s">
        <v>105</v>
      </c>
      <c r="G81" s="147"/>
      <c r="H81" s="153"/>
      <c r="I81" s="153"/>
      <c r="J81" s="153"/>
      <c r="K81" s="129"/>
      <c r="L81" s="160"/>
      <c r="M81" s="103"/>
      <c r="N81" s="109">
        <f t="shared" si="0"/>
        <v>0</v>
      </c>
      <c r="O81" s="162" t="str">
        <f t="shared" si="1"/>
        <v>Học :Lại</v>
      </c>
      <c r="Q81" s="112"/>
    </row>
    <row r="82" spans="1:17" ht="16.5" hidden="1">
      <c r="A82" s="2">
        <v>13</v>
      </c>
      <c r="B82" s="130" t="s">
        <v>106</v>
      </c>
      <c r="C82" s="131" t="s">
        <v>107</v>
      </c>
      <c r="D82" s="132" t="s">
        <v>108</v>
      </c>
      <c r="E82" s="133" t="s">
        <v>109</v>
      </c>
      <c r="F82" s="134" t="s">
        <v>110</v>
      </c>
      <c r="G82" s="147"/>
      <c r="H82" s="153">
        <v>9</v>
      </c>
      <c r="I82" s="153"/>
      <c r="J82" s="153">
        <v>8</v>
      </c>
      <c r="K82" s="129"/>
      <c r="L82" s="161">
        <v>8</v>
      </c>
      <c r="M82" s="103"/>
      <c r="N82" s="109">
        <f t="shared" si="0"/>
        <v>8.200000000000001</v>
      </c>
      <c r="O82" s="162">
        <f t="shared" si="1"/>
      </c>
      <c r="Q82" s="112"/>
    </row>
    <row r="83" spans="1:15" ht="16.5" hidden="1">
      <c r="A83" s="114"/>
      <c r="B83" s="115"/>
      <c r="C83" s="116"/>
      <c r="D83" s="117"/>
      <c r="E83" s="118"/>
      <c r="F83" s="118"/>
      <c r="O83" s="119"/>
    </row>
    <row r="84" spans="1:15" ht="16.5" hidden="1">
      <c r="A84" s="114"/>
      <c r="B84" s="115"/>
      <c r="C84" s="116"/>
      <c r="D84" s="117"/>
      <c r="E84" s="118"/>
      <c r="F84" s="118"/>
      <c r="O84" s="119"/>
    </row>
    <row r="85" spans="7:14" ht="15.75" hidden="1">
      <c r="G85"/>
      <c r="H85"/>
      <c r="I85"/>
      <c r="J85"/>
      <c r="K85"/>
      <c r="L85"/>
      <c r="M85"/>
      <c r="N85"/>
    </row>
    <row r="86" spans="1:14" ht="20.25" hidden="1">
      <c r="A86" s="85" t="str">
        <f>C50</f>
        <v>Kiểm toán tài chính 1</v>
      </c>
      <c r="G86"/>
      <c r="H86"/>
      <c r="I86"/>
      <c r="J86"/>
      <c r="K86"/>
      <c r="L86"/>
      <c r="M86"/>
      <c r="N86"/>
    </row>
    <row r="87" spans="1:15" ht="63.75" customHeight="1" hidden="1">
      <c r="A87" s="186" t="s">
        <v>2</v>
      </c>
      <c r="B87" s="87" t="s">
        <v>42</v>
      </c>
      <c r="C87" s="91" t="s">
        <v>3</v>
      </c>
      <c r="D87" s="92"/>
      <c r="E87" s="89" t="s">
        <v>4</v>
      </c>
      <c r="F87" s="89" t="s">
        <v>5</v>
      </c>
      <c r="G87" s="4" t="s">
        <v>6</v>
      </c>
      <c r="H87" s="4" t="s">
        <v>7</v>
      </c>
      <c r="I87" s="4"/>
      <c r="J87" s="4" t="s">
        <v>8</v>
      </c>
      <c r="K87" s="4"/>
      <c r="L87" s="99" t="s">
        <v>9</v>
      </c>
      <c r="M87" s="100"/>
      <c r="N87" s="87" t="s">
        <v>10</v>
      </c>
      <c r="O87" s="87" t="s">
        <v>11</v>
      </c>
    </row>
    <row r="88" spans="1:15" ht="15.75" hidden="1">
      <c r="A88" s="178"/>
      <c r="B88" s="90"/>
      <c r="C88" s="93"/>
      <c r="D88" s="94"/>
      <c r="E88" s="90"/>
      <c r="F88" s="90"/>
      <c r="G88" s="4"/>
      <c r="H88" s="3" t="s">
        <v>12</v>
      </c>
      <c r="I88" s="3" t="s">
        <v>13</v>
      </c>
      <c r="J88" s="3" t="s">
        <v>12</v>
      </c>
      <c r="K88" s="3" t="s">
        <v>13</v>
      </c>
      <c r="L88" s="78" t="s">
        <v>40</v>
      </c>
      <c r="M88" s="4" t="s">
        <v>41</v>
      </c>
      <c r="N88" s="97"/>
      <c r="O88" s="97"/>
    </row>
    <row r="89" spans="1:15" ht="15.75" hidden="1">
      <c r="A89" s="179"/>
      <c r="B89" s="88"/>
      <c r="C89" s="95"/>
      <c r="D89" s="96"/>
      <c r="E89" s="88"/>
      <c r="F89" s="88"/>
      <c r="G89" s="4"/>
      <c r="H89" s="3"/>
      <c r="I89" s="3"/>
      <c r="J89" s="3"/>
      <c r="K89" s="3"/>
      <c r="L89" s="4"/>
      <c r="M89" s="4"/>
      <c r="N89" s="98"/>
      <c r="O89" s="98"/>
    </row>
    <row r="90" spans="1:15" ht="16.5" hidden="1">
      <c r="A90" s="2">
        <v>1</v>
      </c>
      <c r="B90" s="80" t="str">
        <f aca="true" t="shared" si="2" ref="B90:F102">B70</f>
        <v>LT-1163-K21</v>
      </c>
      <c r="C90" s="80" t="str">
        <f t="shared" si="2"/>
        <v>Đỗ Văn </v>
      </c>
      <c r="D90" s="80" t="str">
        <f t="shared" si="2"/>
        <v>Hải</v>
      </c>
      <c r="E90" s="80" t="str">
        <f t="shared" si="2"/>
        <v>08/08/1993</v>
      </c>
      <c r="F90" s="122" t="str">
        <f t="shared" si="2"/>
        <v>Nam Định</v>
      </c>
      <c r="G90" s="140"/>
      <c r="H90" s="141"/>
      <c r="I90" s="142"/>
      <c r="J90" s="142"/>
      <c r="K90" s="129"/>
      <c r="L90" s="154"/>
      <c r="M90" s="103"/>
      <c r="N90" s="109">
        <f aca="true" t="shared" si="3" ref="N90:N102">L90*0.6+J90*0.2+H90*0.2</f>
        <v>0</v>
      </c>
      <c r="O90" s="162" t="str">
        <f>IF(N90&lt;4,"Học :Lại","")</f>
        <v>Học :Lại</v>
      </c>
    </row>
    <row r="91" spans="1:15" ht="16.5" hidden="1">
      <c r="A91" s="2">
        <v>2</v>
      </c>
      <c r="B91" s="80" t="str">
        <f t="shared" si="2"/>
        <v>LT-1164-K21</v>
      </c>
      <c r="C91" s="80" t="str">
        <f t="shared" si="2"/>
        <v>Kiều Thị </v>
      </c>
      <c r="D91" s="80" t="str">
        <f t="shared" si="2"/>
        <v>Hạnh</v>
      </c>
      <c r="E91" s="80" t="str">
        <f t="shared" si="2"/>
        <v>10/02/1978</v>
      </c>
      <c r="F91" s="122" t="str">
        <f t="shared" si="2"/>
        <v>Đồng Nai</v>
      </c>
      <c r="G91" s="140"/>
      <c r="H91" s="144"/>
      <c r="I91" s="145"/>
      <c r="J91" s="145"/>
      <c r="K91" s="129"/>
      <c r="L91" s="155"/>
      <c r="M91" s="103"/>
      <c r="N91" s="109">
        <f t="shared" si="3"/>
        <v>0</v>
      </c>
      <c r="O91" s="162" t="str">
        <f aca="true" t="shared" si="4" ref="O91:O102">IF(N91&lt;4,"Học :Lại","")</f>
        <v>Học :Lại</v>
      </c>
    </row>
    <row r="92" spans="1:15" ht="16.5" hidden="1">
      <c r="A92" s="2">
        <v>3</v>
      </c>
      <c r="B92" s="80" t="str">
        <f t="shared" si="2"/>
        <v>LT-1165-K21</v>
      </c>
      <c r="C92" s="80" t="str">
        <f t="shared" si="2"/>
        <v>Đặng Thị Ngọc</v>
      </c>
      <c r="D92" s="80" t="str">
        <f t="shared" si="2"/>
        <v>Hiếu</v>
      </c>
      <c r="E92" s="80" t="str">
        <f t="shared" si="2"/>
        <v>15/03/2016</v>
      </c>
      <c r="F92" s="122" t="str">
        <f t="shared" si="2"/>
        <v>BRVT</v>
      </c>
      <c r="G92" s="140"/>
      <c r="H92" s="144">
        <v>4</v>
      </c>
      <c r="I92" s="145"/>
      <c r="J92" s="145">
        <v>5</v>
      </c>
      <c r="K92" s="129"/>
      <c r="L92" s="155">
        <v>6</v>
      </c>
      <c r="M92" s="103"/>
      <c r="N92" s="109">
        <f t="shared" si="3"/>
        <v>5.3999999999999995</v>
      </c>
      <c r="O92" s="162">
        <f t="shared" si="4"/>
      </c>
    </row>
    <row r="93" spans="1:15" ht="16.5" hidden="1">
      <c r="A93" s="2">
        <v>4</v>
      </c>
      <c r="B93" s="80" t="str">
        <f t="shared" si="2"/>
        <v>LT-1166-K21</v>
      </c>
      <c r="C93" s="80" t="str">
        <f t="shared" si="2"/>
        <v>Dương Thị Hồng</v>
      </c>
      <c r="D93" s="80" t="str">
        <f t="shared" si="2"/>
        <v>Linh</v>
      </c>
      <c r="E93" s="80" t="str">
        <f t="shared" si="2"/>
        <v>10/11/1988</v>
      </c>
      <c r="F93" s="122" t="str">
        <f t="shared" si="2"/>
        <v>Hà Tĩnh</v>
      </c>
      <c r="G93" s="140"/>
      <c r="H93" s="144">
        <v>5</v>
      </c>
      <c r="I93" s="145"/>
      <c r="J93" s="145">
        <v>4</v>
      </c>
      <c r="K93" s="129"/>
      <c r="L93" s="156">
        <v>6</v>
      </c>
      <c r="M93" s="103"/>
      <c r="N93" s="109">
        <f t="shared" si="3"/>
        <v>5.3999999999999995</v>
      </c>
      <c r="O93" s="162">
        <f t="shared" si="4"/>
      </c>
    </row>
    <row r="94" spans="1:15" ht="16.5" hidden="1">
      <c r="A94" s="2">
        <v>5</v>
      </c>
      <c r="B94" s="80" t="str">
        <f t="shared" si="2"/>
        <v>LT-1167-K21</v>
      </c>
      <c r="C94" s="80" t="str">
        <f t="shared" si="2"/>
        <v>Nguyễn Thị</v>
      </c>
      <c r="D94" s="80" t="str">
        <f t="shared" si="2"/>
        <v>Nga</v>
      </c>
      <c r="E94" s="80">
        <f t="shared" si="2"/>
        <v>31481</v>
      </c>
      <c r="F94" s="122" t="str">
        <f t="shared" si="2"/>
        <v>Hà Tĩnh</v>
      </c>
      <c r="G94" s="140"/>
      <c r="H94" s="144">
        <v>8</v>
      </c>
      <c r="I94" s="145"/>
      <c r="J94" s="145">
        <v>7</v>
      </c>
      <c r="K94" s="129"/>
      <c r="L94" s="156">
        <v>6.5</v>
      </c>
      <c r="M94" s="103"/>
      <c r="N94" s="109">
        <f t="shared" si="3"/>
        <v>6.9</v>
      </c>
      <c r="O94" s="162">
        <f t="shared" si="4"/>
      </c>
    </row>
    <row r="95" spans="1:15" ht="16.5" hidden="1">
      <c r="A95" s="2">
        <v>6</v>
      </c>
      <c r="B95" s="80" t="str">
        <f t="shared" si="2"/>
        <v>LT-1168-K21</v>
      </c>
      <c r="C95" s="80" t="str">
        <f t="shared" si="2"/>
        <v>Nguyễn Thị Thanh</v>
      </c>
      <c r="D95" s="80" t="str">
        <f t="shared" si="2"/>
        <v>Tâm</v>
      </c>
      <c r="E95" s="80" t="str">
        <f t="shared" si="2"/>
        <v>10/01/1994</v>
      </c>
      <c r="F95" s="122" t="str">
        <f t="shared" si="2"/>
        <v>BRVT</v>
      </c>
      <c r="G95" s="140"/>
      <c r="H95" s="144">
        <v>4</v>
      </c>
      <c r="I95" s="145"/>
      <c r="J95" s="145">
        <v>5</v>
      </c>
      <c r="K95" s="129"/>
      <c r="L95" s="157">
        <v>5.5</v>
      </c>
      <c r="M95" s="103"/>
      <c r="N95" s="109">
        <f t="shared" si="3"/>
        <v>5.1</v>
      </c>
      <c r="O95" s="162">
        <f t="shared" si="4"/>
      </c>
    </row>
    <row r="96" spans="1:15" ht="16.5" hidden="1">
      <c r="A96" s="2">
        <v>7</v>
      </c>
      <c r="B96" s="80" t="str">
        <f t="shared" si="2"/>
        <v>LT-1169-K21</v>
      </c>
      <c r="C96" s="80" t="str">
        <f t="shared" si="2"/>
        <v>Bùi Thị Đoan</v>
      </c>
      <c r="D96" s="80" t="str">
        <f t="shared" si="2"/>
        <v>Trang</v>
      </c>
      <c r="E96" s="80" t="str">
        <f t="shared" si="2"/>
        <v>11/08/1990</v>
      </c>
      <c r="F96" s="122" t="str">
        <f t="shared" si="2"/>
        <v>Đồng Nai</v>
      </c>
      <c r="G96" s="140"/>
      <c r="H96" s="144">
        <v>4</v>
      </c>
      <c r="I96" s="145"/>
      <c r="J96" s="145">
        <v>5</v>
      </c>
      <c r="K96" s="129"/>
      <c r="L96" s="157">
        <v>7</v>
      </c>
      <c r="M96" s="103"/>
      <c r="N96" s="109">
        <f t="shared" si="3"/>
        <v>6</v>
      </c>
      <c r="O96" s="162">
        <f t="shared" si="4"/>
      </c>
    </row>
    <row r="97" spans="1:15" ht="16.5" hidden="1">
      <c r="A97" s="2">
        <v>8</v>
      </c>
      <c r="B97" s="80" t="str">
        <f t="shared" si="2"/>
        <v>LT-1170-K21</v>
      </c>
      <c r="C97" s="80" t="str">
        <f t="shared" si="2"/>
        <v>Dương Thúy </v>
      </c>
      <c r="D97" s="80" t="str">
        <f t="shared" si="2"/>
        <v>Vân</v>
      </c>
      <c r="E97" s="80" t="str">
        <f t="shared" si="2"/>
        <v>26/12/1991</v>
      </c>
      <c r="F97" s="122" t="str">
        <f t="shared" si="2"/>
        <v>Quãng Bình</v>
      </c>
      <c r="G97" s="140"/>
      <c r="H97" s="144"/>
      <c r="I97" s="145"/>
      <c r="J97" s="145"/>
      <c r="K97" s="129"/>
      <c r="L97" s="158"/>
      <c r="M97" s="103"/>
      <c r="N97" s="109">
        <f t="shared" si="3"/>
        <v>0</v>
      </c>
      <c r="O97" s="162" t="str">
        <f t="shared" si="4"/>
        <v>Học :Lại</v>
      </c>
    </row>
    <row r="98" spans="1:15" ht="16.5" hidden="1">
      <c r="A98" s="2">
        <v>9</v>
      </c>
      <c r="B98" s="80" t="str">
        <f t="shared" si="2"/>
        <v>LT-1171-K21</v>
      </c>
      <c r="C98" s="80" t="str">
        <f t="shared" si="2"/>
        <v>Trần Thị Thúy</v>
      </c>
      <c r="D98" s="80" t="str">
        <f t="shared" si="2"/>
        <v>Vân</v>
      </c>
      <c r="E98" s="80" t="str">
        <f t="shared" si="2"/>
        <v>04/03/1993</v>
      </c>
      <c r="F98" s="122" t="str">
        <f t="shared" si="2"/>
        <v>Quãng Bình</v>
      </c>
      <c r="G98" s="140"/>
      <c r="H98" s="144"/>
      <c r="I98" s="145"/>
      <c r="J98" s="145"/>
      <c r="K98" s="129"/>
      <c r="L98" s="156"/>
      <c r="M98" s="103"/>
      <c r="N98" s="109">
        <f t="shared" si="3"/>
        <v>0</v>
      </c>
      <c r="O98" s="162" t="str">
        <f t="shared" si="4"/>
        <v>Học :Lại</v>
      </c>
    </row>
    <row r="99" spans="1:15" ht="16.5" hidden="1">
      <c r="A99" s="2">
        <v>10</v>
      </c>
      <c r="B99" s="80" t="str">
        <f t="shared" si="2"/>
        <v>LT-1172-K21</v>
      </c>
      <c r="C99" s="80" t="str">
        <f t="shared" si="2"/>
        <v>Đoàn Thị </v>
      </c>
      <c r="D99" s="80" t="str">
        <f t="shared" si="2"/>
        <v>Hòa</v>
      </c>
      <c r="E99" s="80" t="str">
        <f t="shared" si="2"/>
        <v>20/10/1984</v>
      </c>
      <c r="F99" s="122" t="str">
        <f t="shared" si="2"/>
        <v>Quãng Bình</v>
      </c>
      <c r="G99" s="140"/>
      <c r="H99" s="144"/>
      <c r="I99" s="145"/>
      <c r="J99" s="145"/>
      <c r="K99" s="129"/>
      <c r="L99" s="156"/>
      <c r="M99" s="103"/>
      <c r="N99" s="109">
        <f t="shared" si="3"/>
        <v>0</v>
      </c>
      <c r="O99" s="162" t="str">
        <f t="shared" si="4"/>
        <v>Học :Lại</v>
      </c>
    </row>
    <row r="100" spans="1:15" ht="16.5" hidden="1">
      <c r="A100" s="2">
        <v>11</v>
      </c>
      <c r="B100" s="80" t="str">
        <f t="shared" si="2"/>
        <v>LT-1173-K21</v>
      </c>
      <c r="C100" s="80" t="str">
        <f t="shared" si="2"/>
        <v>Phan Thị</v>
      </c>
      <c r="D100" s="80" t="str">
        <f t="shared" si="2"/>
        <v>Thực</v>
      </c>
      <c r="E100" s="80" t="str">
        <f t="shared" si="2"/>
        <v>22/09/1984</v>
      </c>
      <c r="F100" s="122" t="str">
        <f t="shared" si="2"/>
        <v>Nghệ An</v>
      </c>
      <c r="G100" s="126"/>
      <c r="H100" s="127">
        <v>0</v>
      </c>
      <c r="I100" s="127"/>
      <c r="J100" s="128">
        <v>2</v>
      </c>
      <c r="K100" s="129"/>
      <c r="L100" s="159">
        <v>7.5</v>
      </c>
      <c r="M100" s="103"/>
      <c r="N100" s="109">
        <f t="shared" si="3"/>
        <v>4.9</v>
      </c>
      <c r="O100" s="162">
        <f t="shared" si="4"/>
      </c>
    </row>
    <row r="101" spans="1:15" ht="16.5" hidden="1">
      <c r="A101" s="2">
        <v>12</v>
      </c>
      <c r="B101" s="80" t="str">
        <f t="shared" si="2"/>
        <v>LT-1174-K21</v>
      </c>
      <c r="C101" s="80" t="str">
        <f t="shared" si="2"/>
        <v>Phan Thị Thu</v>
      </c>
      <c r="D101" s="80" t="str">
        <f t="shared" si="2"/>
        <v>Trinh</v>
      </c>
      <c r="E101" s="80" t="str">
        <f t="shared" si="2"/>
        <v>04/01/1981</v>
      </c>
      <c r="F101" s="122" t="str">
        <f t="shared" si="2"/>
        <v>Lâm Đồng</v>
      </c>
      <c r="G101" s="126"/>
      <c r="H101" s="127"/>
      <c r="I101" s="127"/>
      <c r="J101" s="128"/>
      <c r="K101" s="129"/>
      <c r="L101" s="160"/>
      <c r="M101" s="103"/>
      <c r="N101" s="109">
        <f t="shared" si="3"/>
        <v>0</v>
      </c>
      <c r="O101" s="162" t="str">
        <f t="shared" si="4"/>
        <v>Học :Lại</v>
      </c>
    </row>
    <row r="102" spans="1:15" ht="16.5" hidden="1">
      <c r="A102" s="2">
        <v>13</v>
      </c>
      <c r="B102" s="80" t="str">
        <f t="shared" si="2"/>
        <v>LT-1175-K21</v>
      </c>
      <c r="C102" s="80" t="str">
        <f t="shared" si="2"/>
        <v>Lê Thị</v>
      </c>
      <c r="D102" s="80" t="str">
        <f t="shared" si="2"/>
        <v>Hà</v>
      </c>
      <c r="E102" s="80" t="str">
        <f t="shared" si="2"/>
        <v>24/12/1986</v>
      </c>
      <c r="F102" s="122" t="str">
        <f t="shared" si="2"/>
        <v>Thanh Hóa</v>
      </c>
      <c r="G102" s="126"/>
      <c r="H102" s="127">
        <v>4</v>
      </c>
      <c r="I102" s="127"/>
      <c r="J102" s="128">
        <v>5</v>
      </c>
      <c r="K102" s="129"/>
      <c r="L102" s="161">
        <v>7</v>
      </c>
      <c r="M102" s="103"/>
      <c r="N102" s="109">
        <f t="shared" si="3"/>
        <v>6</v>
      </c>
      <c r="O102" s="162">
        <f t="shared" si="4"/>
      </c>
    </row>
    <row r="103" ht="15.75" hidden="1"/>
    <row r="104" ht="22.5" hidden="1">
      <c r="A104" s="86" t="str">
        <f>C51</f>
        <v>Kế toán Ngân hàng thương mại</v>
      </c>
    </row>
    <row r="105" spans="1:15" ht="63.75" customHeight="1" hidden="1">
      <c r="A105" s="186" t="s">
        <v>2</v>
      </c>
      <c r="B105" s="87" t="s">
        <v>42</v>
      </c>
      <c r="C105" s="91" t="s">
        <v>3</v>
      </c>
      <c r="D105" s="92"/>
      <c r="E105" s="89" t="s">
        <v>4</v>
      </c>
      <c r="F105" s="89" t="s">
        <v>5</v>
      </c>
      <c r="G105" s="4" t="s">
        <v>6</v>
      </c>
      <c r="H105" s="4" t="s">
        <v>7</v>
      </c>
      <c r="I105" s="4"/>
      <c r="J105" s="4" t="s">
        <v>8</v>
      </c>
      <c r="K105" s="4"/>
      <c r="L105" s="99" t="s">
        <v>9</v>
      </c>
      <c r="M105" s="100"/>
      <c r="N105" s="87" t="s">
        <v>10</v>
      </c>
      <c r="O105" s="87" t="s">
        <v>11</v>
      </c>
    </row>
    <row r="106" spans="1:15" ht="15.75" hidden="1">
      <c r="A106" s="178"/>
      <c r="B106" s="90"/>
      <c r="C106" s="93"/>
      <c r="D106" s="94"/>
      <c r="E106" s="90"/>
      <c r="F106" s="90"/>
      <c r="G106" s="4"/>
      <c r="H106" s="3" t="s">
        <v>12</v>
      </c>
      <c r="I106" s="3" t="s">
        <v>13</v>
      </c>
      <c r="J106" s="3" t="s">
        <v>12</v>
      </c>
      <c r="K106" s="3" t="s">
        <v>13</v>
      </c>
      <c r="L106" s="78" t="s">
        <v>40</v>
      </c>
      <c r="M106" s="4" t="s">
        <v>41</v>
      </c>
      <c r="N106" s="97"/>
      <c r="O106" s="97"/>
    </row>
    <row r="107" spans="1:15" ht="15.75" hidden="1">
      <c r="A107" s="179"/>
      <c r="B107" s="88"/>
      <c r="C107" s="95"/>
      <c r="D107" s="96"/>
      <c r="E107" s="88"/>
      <c r="F107" s="88"/>
      <c r="G107" s="4"/>
      <c r="H107" s="3"/>
      <c r="I107" s="3"/>
      <c r="J107" s="3"/>
      <c r="K107" s="3"/>
      <c r="L107" s="4"/>
      <c r="M107" s="4"/>
      <c r="N107" s="98"/>
      <c r="O107" s="98"/>
    </row>
    <row r="108" spans="1:15" ht="16.5" hidden="1">
      <c r="A108" s="2">
        <v>1</v>
      </c>
      <c r="B108" s="80" t="str">
        <f aca="true" t="shared" si="5" ref="B108:F120">B70</f>
        <v>LT-1163-K21</v>
      </c>
      <c r="C108" s="80" t="str">
        <f t="shared" si="5"/>
        <v>Đỗ Văn </v>
      </c>
      <c r="D108" s="80" t="str">
        <f t="shared" si="5"/>
        <v>Hải</v>
      </c>
      <c r="E108" s="80" t="str">
        <f t="shared" si="5"/>
        <v>08/08/1993</v>
      </c>
      <c r="F108" s="121" t="str">
        <f t="shared" si="5"/>
        <v>Nam Định</v>
      </c>
      <c r="G108" s="163"/>
      <c r="H108" s="164"/>
      <c r="I108" s="164"/>
      <c r="J108" s="164"/>
      <c r="K108" s="165"/>
      <c r="L108" s="154"/>
      <c r="M108" s="103"/>
      <c r="N108" s="109">
        <f aca="true" t="shared" si="6" ref="N108:N120">L108*0.6+J108*0.2+H108*0.2</f>
        <v>0</v>
      </c>
      <c r="O108" s="162" t="str">
        <f>IF(N108&lt;4,"Học Lại","")</f>
        <v>Học Lại</v>
      </c>
    </row>
    <row r="109" spans="1:15" ht="16.5" hidden="1">
      <c r="A109" s="2">
        <v>2</v>
      </c>
      <c r="B109" s="80" t="str">
        <f t="shared" si="5"/>
        <v>LT-1164-K21</v>
      </c>
      <c r="C109" s="80" t="str">
        <f t="shared" si="5"/>
        <v>Kiều Thị </v>
      </c>
      <c r="D109" s="80" t="str">
        <f t="shared" si="5"/>
        <v>Hạnh</v>
      </c>
      <c r="E109" s="80" t="str">
        <f t="shared" si="5"/>
        <v>10/02/1978</v>
      </c>
      <c r="F109" s="121" t="str">
        <f t="shared" si="5"/>
        <v>Đồng Nai</v>
      </c>
      <c r="G109" s="163"/>
      <c r="H109" s="165"/>
      <c r="I109" s="165"/>
      <c r="J109" s="165"/>
      <c r="K109" s="166"/>
      <c r="L109" s="155"/>
      <c r="M109" s="103"/>
      <c r="N109" s="109">
        <f t="shared" si="6"/>
        <v>0</v>
      </c>
      <c r="O109" s="162" t="str">
        <f aca="true" t="shared" si="7" ref="O109:O120">IF(N109&lt;4,"Học Lại","")</f>
        <v>Học Lại</v>
      </c>
    </row>
    <row r="110" spans="1:15" ht="16.5" hidden="1">
      <c r="A110" s="2">
        <v>3</v>
      </c>
      <c r="B110" s="80" t="str">
        <f t="shared" si="5"/>
        <v>LT-1165-K21</v>
      </c>
      <c r="C110" s="80" t="str">
        <f t="shared" si="5"/>
        <v>Đặng Thị Ngọc</v>
      </c>
      <c r="D110" s="80" t="str">
        <f t="shared" si="5"/>
        <v>Hiếu</v>
      </c>
      <c r="E110" s="80" t="str">
        <f t="shared" si="5"/>
        <v>15/03/2016</v>
      </c>
      <c r="F110" s="121" t="str">
        <f t="shared" si="5"/>
        <v>BRVT</v>
      </c>
      <c r="G110" s="163"/>
      <c r="H110" s="167">
        <v>10</v>
      </c>
      <c r="I110" s="167"/>
      <c r="J110" s="167">
        <v>7</v>
      </c>
      <c r="K110" s="165"/>
      <c r="L110" s="155">
        <v>8</v>
      </c>
      <c r="M110" s="103"/>
      <c r="N110" s="109">
        <f t="shared" si="6"/>
        <v>8.2</v>
      </c>
      <c r="O110" s="162">
        <f t="shared" si="7"/>
      </c>
    </row>
    <row r="111" spans="1:15" ht="16.5" hidden="1">
      <c r="A111" s="2">
        <v>4</v>
      </c>
      <c r="B111" s="80" t="str">
        <f t="shared" si="5"/>
        <v>LT-1166-K21</v>
      </c>
      <c r="C111" s="80" t="str">
        <f t="shared" si="5"/>
        <v>Dương Thị Hồng</v>
      </c>
      <c r="D111" s="80" t="str">
        <f t="shared" si="5"/>
        <v>Linh</v>
      </c>
      <c r="E111" s="80" t="str">
        <f t="shared" si="5"/>
        <v>10/11/1988</v>
      </c>
      <c r="F111" s="121" t="str">
        <f t="shared" si="5"/>
        <v>Hà Tĩnh</v>
      </c>
      <c r="G111" s="163"/>
      <c r="H111" s="167">
        <v>10</v>
      </c>
      <c r="I111" s="167"/>
      <c r="J111" s="167">
        <v>7</v>
      </c>
      <c r="K111" s="165"/>
      <c r="L111" s="156">
        <v>7.5</v>
      </c>
      <c r="M111" s="103"/>
      <c r="N111" s="109">
        <f t="shared" si="6"/>
        <v>7.9</v>
      </c>
      <c r="O111" s="162">
        <f t="shared" si="7"/>
      </c>
    </row>
    <row r="112" spans="1:15" ht="16.5" hidden="1">
      <c r="A112" s="2">
        <v>5</v>
      </c>
      <c r="B112" s="80" t="str">
        <f t="shared" si="5"/>
        <v>LT-1167-K21</v>
      </c>
      <c r="C112" s="80" t="str">
        <f t="shared" si="5"/>
        <v>Nguyễn Thị</v>
      </c>
      <c r="D112" s="80" t="str">
        <f t="shared" si="5"/>
        <v>Nga</v>
      </c>
      <c r="E112" s="80">
        <f t="shared" si="5"/>
        <v>31481</v>
      </c>
      <c r="F112" s="121" t="str">
        <f t="shared" si="5"/>
        <v>Hà Tĩnh</v>
      </c>
      <c r="G112" s="163"/>
      <c r="H112" s="167">
        <v>10</v>
      </c>
      <c r="I112" s="167"/>
      <c r="J112" s="167">
        <v>9</v>
      </c>
      <c r="K112" s="165"/>
      <c r="L112" s="156">
        <v>7.5</v>
      </c>
      <c r="M112" s="103"/>
      <c r="N112" s="109">
        <f t="shared" si="6"/>
        <v>8.3</v>
      </c>
      <c r="O112" s="162">
        <f t="shared" si="7"/>
      </c>
    </row>
    <row r="113" spans="1:15" ht="16.5" hidden="1">
      <c r="A113" s="2">
        <v>6</v>
      </c>
      <c r="B113" s="80" t="str">
        <f t="shared" si="5"/>
        <v>LT-1168-K21</v>
      </c>
      <c r="C113" s="80" t="str">
        <f t="shared" si="5"/>
        <v>Nguyễn Thị Thanh</v>
      </c>
      <c r="D113" s="80" t="str">
        <f t="shared" si="5"/>
        <v>Tâm</v>
      </c>
      <c r="E113" s="80" t="str">
        <f t="shared" si="5"/>
        <v>10/01/1994</v>
      </c>
      <c r="F113" s="121" t="str">
        <f t="shared" si="5"/>
        <v>BRVT</v>
      </c>
      <c r="G113" s="163"/>
      <c r="H113" s="167">
        <v>10</v>
      </c>
      <c r="I113" s="167"/>
      <c r="J113" s="167">
        <v>7</v>
      </c>
      <c r="K113" s="165"/>
      <c r="L113" s="157">
        <v>8</v>
      </c>
      <c r="M113" s="103"/>
      <c r="N113" s="109">
        <f t="shared" si="6"/>
        <v>8.2</v>
      </c>
      <c r="O113" s="162">
        <f t="shared" si="7"/>
      </c>
    </row>
    <row r="114" spans="1:15" ht="16.5" hidden="1">
      <c r="A114" s="2">
        <v>7</v>
      </c>
      <c r="B114" s="80" t="str">
        <f t="shared" si="5"/>
        <v>LT-1169-K21</v>
      </c>
      <c r="C114" s="80" t="str">
        <f t="shared" si="5"/>
        <v>Bùi Thị Đoan</v>
      </c>
      <c r="D114" s="80" t="str">
        <f t="shared" si="5"/>
        <v>Trang</v>
      </c>
      <c r="E114" s="80" t="str">
        <f t="shared" si="5"/>
        <v>11/08/1990</v>
      </c>
      <c r="F114" s="121" t="str">
        <f t="shared" si="5"/>
        <v>Đồng Nai</v>
      </c>
      <c r="G114" s="163"/>
      <c r="H114" s="167">
        <v>10</v>
      </c>
      <c r="I114" s="167"/>
      <c r="J114" s="167">
        <v>7</v>
      </c>
      <c r="K114" s="165"/>
      <c r="L114" s="157">
        <v>8</v>
      </c>
      <c r="M114" s="103"/>
      <c r="N114" s="109">
        <f t="shared" si="6"/>
        <v>8.2</v>
      </c>
      <c r="O114" s="162">
        <f t="shared" si="7"/>
      </c>
    </row>
    <row r="115" spans="1:15" ht="16.5" hidden="1">
      <c r="A115" s="2">
        <v>8</v>
      </c>
      <c r="B115" s="80" t="str">
        <f t="shared" si="5"/>
        <v>LT-1170-K21</v>
      </c>
      <c r="C115" s="80" t="str">
        <f t="shared" si="5"/>
        <v>Dương Thúy </v>
      </c>
      <c r="D115" s="80" t="str">
        <f t="shared" si="5"/>
        <v>Vân</v>
      </c>
      <c r="E115" s="80" t="str">
        <f t="shared" si="5"/>
        <v>26/12/1991</v>
      </c>
      <c r="F115" s="121" t="str">
        <f t="shared" si="5"/>
        <v>Quãng Bình</v>
      </c>
      <c r="G115" s="163"/>
      <c r="H115" s="167"/>
      <c r="I115" s="167"/>
      <c r="J115" s="167"/>
      <c r="K115" s="165"/>
      <c r="L115" s="158"/>
      <c r="M115" s="103"/>
      <c r="N115" s="109">
        <f t="shared" si="6"/>
        <v>0</v>
      </c>
      <c r="O115" s="162" t="str">
        <f t="shared" si="7"/>
        <v>Học Lại</v>
      </c>
    </row>
    <row r="116" spans="1:15" ht="16.5" hidden="1">
      <c r="A116" s="2">
        <v>9</v>
      </c>
      <c r="B116" s="80" t="str">
        <f t="shared" si="5"/>
        <v>LT-1171-K21</v>
      </c>
      <c r="C116" s="80" t="str">
        <f t="shared" si="5"/>
        <v>Trần Thị Thúy</v>
      </c>
      <c r="D116" s="80" t="str">
        <f t="shared" si="5"/>
        <v>Vân</v>
      </c>
      <c r="E116" s="80" t="str">
        <f t="shared" si="5"/>
        <v>04/03/1993</v>
      </c>
      <c r="F116" s="121" t="str">
        <f t="shared" si="5"/>
        <v>Quãng Bình</v>
      </c>
      <c r="G116" s="163"/>
      <c r="H116" s="167"/>
      <c r="I116" s="167"/>
      <c r="J116" s="167"/>
      <c r="K116" s="165"/>
      <c r="L116" s="156"/>
      <c r="M116" s="103"/>
      <c r="N116" s="109">
        <f t="shared" si="6"/>
        <v>0</v>
      </c>
      <c r="O116" s="162" t="str">
        <f t="shared" si="7"/>
        <v>Học Lại</v>
      </c>
    </row>
    <row r="117" spans="1:15" ht="16.5" hidden="1">
      <c r="A117" s="2">
        <v>10</v>
      </c>
      <c r="B117" s="80" t="str">
        <f t="shared" si="5"/>
        <v>LT-1172-K21</v>
      </c>
      <c r="C117" s="80" t="str">
        <f t="shared" si="5"/>
        <v>Đoàn Thị </v>
      </c>
      <c r="D117" s="80" t="str">
        <f t="shared" si="5"/>
        <v>Hòa</v>
      </c>
      <c r="E117" s="80" t="str">
        <f t="shared" si="5"/>
        <v>20/10/1984</v>
      </c>
      <c r="F117" s="121" t="str">
        <f t="shared" si="5"/>
        <v>Quãng Bình</v>
      </c>
      <c r="G117" s="163"/>
      <c r="H117" s="167"/>
      <c r="I117" s="167"/>
      <c r="J117" s="167"/>
      <c r="K117" s="165"/>
      <c r="L117" s="156"/>
      <c r="M117" s="103"/>
      <c r="N117" s="109">
        <f t="shared" si="6"/>
        <v>0</v>
      </c>
      <c r="O117" s="162" t="str">
        <f t="shared" si="7"/>
        <v>Học Lại</v>
      </c>
    </row>
    <row r="118" spans="1:15" ht="15.75" hidden="1">
      <c r="A118" s="2">
        <v>11</v>
      </c>
      <c r="B118" s="80" t="str">
        <f t="shared" si="5"/>
        <v>LT-1173-K21</v>
      </c>
      <c r="C118" s="80" t="str">
        <f t="shared" si="5"/>
        <v>Phan Thị</v>
      </c>
      <c r="D118" s="80" t="str">
        <f t="shared" si="5"/>
        <v>Thực</v>
      </c>
      <c r="E118" s="80" t="str">
        <f t="shared" si="5"/>
        <v>22/09/1984</v>
      </c>
      <c r="F118" s="121" t="str">
        <f t="shared" si="5"/>
        <v>Nghệ An</v>
      </c>
      <c r="G118" s="166"/>
      <c r="H118" s="166">
        <v>10</v>
      </c>
      <c r="I118" s="166"/>
      <c r="J118" s="166">
        <v>6</v>
      </c>
      <c r="K118" s="168"/>
      <c r="L118" s="159">
        <v>8</v>
      </c>
      <c r="M118" s="103"/>
      <c r="N118" s="109">
        <f t="shared" si="6"/>
        <v>8</v>
      </c>
      <c r="O118" s="162">
        <f t="shared" si="7"/>
      </c>
    </row>
    <row r="119" spans="1:15" ht="15.75" hidden="1">
      <c r="A119" s="2">
        <v>12</v>
      </c>
      <c r="B119" s="80" t="str">
        <f t="shared" si="5"/>
        <v>LT-1174-K21</v>
      </c>
      <c r="C119" s="80" t="str">
        <f t="shared" si="5"/>
        <v>Phan Thị Thu</v>
      </c>
      <c r="D119" s="80" t="str">
        <f t="shared" si="5"/>
        <v>Trinh</v>
      </c>
      <c r="E119" s="80" t="str">
        <f t="shared" si="5"/>
        <v>04/01/1981</v>
      </c>
      <c r="F119" s="121" t="str">
        <f t="shared" si="5"/>
        <v>Lâm Đồng</v>
      </c>
      <c r="G119" s="166"/>
      <c r="H119" s="166"/>
      <c r="I119" s="166"/>
      <c r="J119" s="166"/>
      <c r="K119" s="168"/>
      <c r="L119" s="160"/>
      <c r="M119" s="103"/>
      <c r="N119" s="109">
        <f t="shared" si="6"/>
        <v>0</v>
      </c>
      <c r="O119" s="162" t="str">
        <f t="shared" si="7"/>
        <v>Học Lại</v>
      </c>
    </row>
    <row r="120" spans="1:15" ht="15.75" hidden="1">
      <c r="A120" s="2">
        <v>13</v>
      </c>
      <c r="B120" s="80" t="str">
        <f t="shared" si="5"/>
        <v>LT-1175-K21</v>
      </c>
      <c r="C120" s="80" t="str">
        <f t="shared" si="5"/>
        <v>Lê Thị</v>
      </c>
      <c r="D120" s="80" t="str">
        <f t="shared" si="5"/>
        <v>Hà</v>
      </c>
      <c r="E120" s="80" t="str">
        <f t="shared" si="5"/>
        <v>24/12/1986</v>
      </c>
      <c r="F120" s="121" t="str">
        <f t="shared" si="5"/>
        <v>Thanh Hóa</v>
      </c>
      <c r="G120" s="166"/>
      <c r="H120" s="166">
        <v>10</v>
      </c>
      <c r="I120" s="166"/>
      <c r="J120" s="166">
        <v>7</v>
      </c>
      <c r="K120" s="166"/>
      <c r="L120" s="161">
        <v>7</v>
      </c>
      <c r="M120" s="103"/>
      <c r="N120" s="109">
        <f t="shared" si="6"/>
        <v>7.6000000000000005</v>
      </c>
      <c r="O120" s="162">
        <f t="shared" si="7"/>
      </c>
    </row>
    <row r="121" ht="15.75" hidden="1"/>
    <row r="122" ht="15.75" hidden="1"/>
    <row r="123" ht="15.75" hidden="1"/>
    <row r="124" ht="15.75" hidden="1">
      <c r="A124" s="6" t="str">
        <f>C52</f>
        <v>Thực hành khai báo thuế</v>
      </c>
    </row>
    <row r="125" spans="1:15" ht="63.75" customHeight="1" hidden="1">
      <c r="A125" s="186" t="s">
        <v>2</v>
      </c>
      <c r="B125" s="87" t="s">
        <v>42</v>
      </c>
      <c r="C125" s="91" t="s">
        <v>3</v>
      </c>
      <c r="D125" s="92"/>
      <c r="E125" s="89" t="s">
        <v>4</v>
      </c>
      <c r="F125" s="89" t="s">
        <v>5</v>
      </c>
      <c r="G125" s="4" t="s">
        <v>6</v>
      </c>
      <c r="H125" s="4" t="s">
        <v>7</v>
      </c>
      <c r="I125" s="4"/>
      <c r="J125" s="4" t="s">
        <v>8</v>
      </c>
      <c r="K125" s="4"/>
      <c r="L125" s="99" t="s">
        <v>9</v>
      </c>
      <c r="M125" s="100"/>
      <c r="N125" s="87" t="s">
        <v>10</v>
      </c>
      <c r="O125" s="87" t="s">
        <v>11</v>
      </c>
    </row>
    <row r="126" spans="1:15" ht="15.75" hidden="1">
      <c r="A126" s="178"/>
      <c r="B126" s="90"/>
      <c r="C126" s="93"/>
      <c r="D126" s="94"/>
      <c r="E126" s="90"/>
      <c r="F126" s="90"/>
      <c r="G126" s="4"/>
      <c r="H126" s="3" t="s">
        <v>12</v>
      </c>
      <c r="I126" s="3" t="s">
        <v>13</v>
      </c>
      <c r="J126" s="3" t="s">
        <v>12</v>
      </c>
      <c r="K126" s="3" t="s">
        <v>13</v>
      </c>
      <c r="L126" s="78" t="s">
        <v>40</v>
      </c>
      <c r="M126" s="4" t="s">
        <v>41</v>
      </c>
      <c r="N126" s="97"/>
      <c r="O126" s="97"/>
    </row>
    <row r="127" spans="1:15" ht="15.75" hidden="1">
      <c r="A127" s="179"/>
      <c r="B127" s="88"/>
      <c r="C127" s="95"/>
      <c r="D127" s="96"/>
      <c r="E127" s="88"/>
      <c r="F127" s="88"/>
      <c r="G127" s="4"/>
      <c r="H127" s="3"/>
      <c r="I127" s="3"/>
      <c r="J127" s="3"/>
      <c r="K127" s="3"/>
      <c r="L127" s="4"/>
      <c r="M127" s="4"/>
      <c r="N127" s="98"/>
      <c r="O127" s="98"/>
    </row>
    <row r="128" spans="1:15" ht="16.5" hidden="1">
      <c r="A128" s="2">
        <v>1</v>
      </c>
      <c r="B128" s="80" t="str">
        <f aca="true" t="shared" si="8" ref="B128:F140">B70</f>
        <v>LT-1163-K21</v>
      </c>
      <c r="C128" s="80" t="str">
        <f t="shared" si="8"/>
        <v>Đỗ Văn </v>
      </c>
      <c r="D128" s="80" t="str">
        <f t="shared" si="8"/>
        <v>Hải</v>
      </c>
      <c r="E128" s="80" t="str">
        <f t="shared" si="8"/>
        <v>08/08/1993</v>
      </c>
      <c r="F128" s="80" t="str">
        <f t="shared" si="8"/>
        <v>Nam Định</v>
      </c>
      <c r="G128" s="147"/>
      <c r="H128" s="148"/>
      <c r="I128" s="148"/>
      <c r="J128" s="148"/>
      <c r="K128" s="149"/>
      <c r="L128" s="154"/>
      <c r="M128" s="79"/>
      <c r="N128" s="109">
        <f>L128*0.6+J128*0.2+H128*0.2</f>
        <v>0</v>
      </c>
      <c r="O128" s="162" t="str">
        <f>IF(N128&lt;4,"Học Lại","")</f>
        <v>Học Lại</v>
      </c>
    </row>
    <row r="129" spans="1:15" ht="16.5" hidden="1">
      <c r="A129" s="2">
        <v>2</v>
      </c>
      <c r="B129" s="80" t="str">
        <f t="shared" si="8"/>
        <v>LT-1164-K21</v>
      </c>
      <c r="C129" s="80" t="str">
        <f t="shared" si="8"/>
        <v>Kiều Thị </v>
      </c>
      <c r="D129" s="80" t="str">
        <f t="shared" si="8"/>
        <v>Hạnh</v>
      </c>
      <c r="E129" s="80" t="str">
        <f t="shared" si="8"/>
        <v>10/02/1978</v>
      </c>
      <c r="F129" s="80" t="str">
        <f t="shared" si="8"/>
        <v>Đồng Nai</v>
      </c>
      <c r="G129" s="147"/>
      <c r="H129" s="150"/>
      <c r="I129" s="151"/>
      <c r="J129" s="151"/>
      <c r="K129" s="152"/>
      <c r="L129" s="155"/>
      <c r="M129" s="79"/>
      <c r="N129" s="109">
        <f aca="true" t="shared" si="9" ref="N129:N140">L129*0.6+J129*0.2+H129*0.2</f>
        <v>0</v>
      </c>
      <c r="O129" s="162" t="str">
        <f aca="true" t="shared" si="10" ref="O129:O140">IF(N129&lt;4,"Học Lại","")</f>
        <v>Học Lại</v>
      </c>
    </row>
    <row r="130" spans="1:15" ht="16.5" hidden="1">
      <c r="A130" s="2">
        <v>3</v>
      </c>
      <c r="B130" s="80" t="str">
        <f t="shared" si="8"/>
        <v>LT-1165-K21</v>
      </c>
      <c r="C130" s="80" t="str">
        <f t="shared" si="8"/>
        <v>Đặng Thị Ngọc</v>
      </c>
      <c r="D130" s="80" t="str">
        <f t="shared" si="8"/>
        <v>Hiếu</v>
      </c>
      <c r="E130" s="80" t="str">
        <f t="shared" si="8"/>
        <v>15/03/2016</v>
      </c>
      <c r="F130" s="80" t="str">
        <f t="shared" si="8"/>
        <v>BRVT</v>
      </c>
      <c r="G130" s="147"/>
      <c r="H130" s="153">
        <v>10</v>
      </c>
      <c r="I130" s="153"/>
      <c r="J130" s="153">
        <v>10</v>
      </c>
      <c r="K130" s="150"/>
      <c r="L130" s="155">
        <v>9</v>
      </c>
      <c r="M130" s="79"/>
      <c r="N130" s="109">
        <f t="shared" si="9"/>
        <v>9.399999999999999</v>
      </c>
      <c r="O130" s="162">
        <f t="shared" si="10"/>
      </c>
    </row>
    <row r="131" spans="1:15" ht="16.5" hidden="1">
      <c r="A131" s="2">
        <v>4</v>
      </c>
      <c r="B131" s="80" t="str">
        <f t="shared" si="8"/>
        <v>LT-1166-K21</v>
      </c>
      <c r="C131" s="80" t="str">
        <f t="shared" si="8"/>
        <v>Dương Thị Hồng</v>
      </c>
      <c r="D131" s="80" t="str">
        <f t="shared" si="8"/>
        <v>Linh</v>
      </c>
      <c r="E131" s="80" t="str">
        <f t="shared" si="8"/>
        <v>10/11/1988</v>
      </c>
      <c r="F131" s="80" t="str">
        <f t="shared" si="8"/>
        <v>Hà Tĩnh</v>
      </c>
      <c r="G131" s="147"/>
      <c r="H131" s="153">
        <v>10</v>
      </c>
      <c r="I131" s="153"/>
      <c r="J131" s="153">
        <v>10</v>
      </c>
      <c r="K131" s="150"/>
      <c r="L131" s="156">
        <v>9</v>
      </c>
      <c r="M131" s="79"/>
      <c r="N131" s="109">
        <f t="shared" si="9"/>
        <v>9.399999999999999</v>
      </c>
      <c r="O131" s="162">
        <f t="shared" si="10"/>
      </c>
    </row>
    <row r="132" spans="1:15" ht="16.5" hidden="1">
      <c r="A132" s="2">
        <v>5</v>
      </c>
      <c r="B132" s="80" t="str">
        <f t="shared" si="8"/>
        <v>LT-1167-K21</v>
      </c>
      <c r="C132" s="80" t="str">
        <f t="shared" si="8"/>
        <v>Nguyễn Thị</v>
      </c>
      <c r="D132" s="80" t="str">
        <f t="shared" si="8"/>
        <v>Nga</v>
      </c>
      <c r="E132" s="80">
        <f t="shared" si="8"/>
        <v>31481</v>
      </c>
      <c r="F132" s="80" t="str">
        <f t="shared" si="8"/>
        <v>Hà Tĩnh</v>
      </c>
      <c r="G132" s="147"/>
      <c r="H132" s="153">
        <v>10</v>
      </c>
      <c r="I132" s="153"/>
      <c r="J132" s="153">
        <v>10</v>
      </c>
      <c r="K132" s="150"/>
      <c r="L132" s="156">
        <v>9</v>
      </c>
      <c r="M132" s="79"/>
      <c r="N132" s="109">
        <f t="shared" si="9"/>
        <v>9.399999999999999</v>
      </c>
      <c r="O132" s="162">
        <f t="shared" si="10"/>
      </c>
    </row>
    <row r="133" spans="1:15" ht="16.5" hidden="1">
      <c r="A133" s="2">
        <v>6</v>
      </c>
      <c r="B133" s="80" t="str">
        <f t="shared" si="8"/>
        <v>LT-1168-K21</v>
      </c>
      <c r="C133" s="80" t="str">
        <f t="shared" si="8"/>
        <v>Nguyễn Thị Thanh</v>
      </c>
      <c r="D133" s="80" t="str">
        <f t="shared" si="8"/>
        <v>Tâm</v>
      </c>
      <c r="E133" s="80" t="str">
        <f t="shared" si="8"/>
        <v>10/01/1994</v>
      </c>
      <c r="F133" s="80" t="str">
        <f t="shared" si="8"/>
        <v>BRVT</v>
      </c>
      <c r="G133" s="147"/>
      <c r="H133" s="153">
        <v>10</v>
      </c>
      <c r="I133" s="153"/>
      <c r="J133" s="153">
        <v>9</v>
      </c>
      <c r="K133" s="150"/>
      <c r="L133" s="157">
        <v>9</v>
      </c>
      <c r="M133" s="79"/>
      <c r="N133" s="109">
        <f t="shared" si="9"/>
        <v>9.2</v>
      </c>
      <c r="O133" s="162">
        <f t="shared" si="10"/>
      </c>
    </row>
    <row r="134" spans="1:15" ht="16.5" hidden="1">
      <c r="A134" s="2">
        <v>7</v>
      </c>
      <c r="B134" s="80" t="str">
        <f t="shared" si="8"/>
        <v>LT-1169-K21</v>
      </c>
      <c r="C134" s="80" t="str">
        <f t="shared" si="8"/>
        <v>Bùi Thị Đoan</v>
      </c>
      <c r="D134" s="80" t="str">
        <f t="shared" si="8"/>
        <v>Trang</v>
      </c>
      <c r="E134" s="80" t="str">
        <f t="shared" si="8"/>
        <v>11/08/1990</v>
      </c>
      <c r="F134" s="80" t="str">
        <f t="shared" si="8"/>
        <v>Đồng Nai</v>
      </c>
      <c r="G134" s="147"/>
      <c r="H134" s="153">
        <v>10</v>
      </c>
      <c r="I134" s="153"/>
      <c r="J134" s="153">
        <v>7</v>
      </c>
      <c r="K134" s="150"/>
      <c r="L134" s="157">
        <v>6</v>
      </c>
      <c r="M134" s="79"/>
      <c r="N134" s="109">
        <f t="shared" si="9"/>
        <v>7</v>
      </c>
      <c r="O134" s="162">
        <f t="shared" si="10"/>
      </c>
    </row>
    <row r="135" spans="1:15" ht="16.5" hidden="1">
      <c r="A135" s="2">
        <v>8</v>
      </c>
      <c r="B135" s="80" t="str">
        <f t="shared" si="8"/>
        <v>LT-1170-K21</v>
      </c>
      <c r="C135" s="80" t="str">
        <f t="shared" si="8"/>
        <v>Dương Thúy </v>
      </c>
      <c r="D135" s="80" t="str">
        <f t="shared" si="8"/>
        <v>Vân</v>
      </c>
      <c r="E135" s="80" t="str">
        <f t="shared" si="8"/>
        <v>26/12/1991</v>
      </c>
      <c r="F135" s="80" t="str">
        <f t="shared" si="8"/>
        <v>Quãng Bình</v>
      </c>
      <c r="G135" s="147"/>
      <c r="H135" s="153"/>
      <c r="I135" s="153"/>
      <c r="J135" s="153"/>
      <c r="K135" s="150"/>
      <c r="L135" s="158"/>
      <c r="M135" s="79"/>
      <c r="N135" s="109">
        <f t="shared" si="9"/>
        <v>0</v>
      </c>
      <c r="O135" s="162" t="str">
        <f t="shared" si="10"/>
        <v>Học Lại</v>
      </c>
    </row>
    <row r="136" spans="1:15" ht="16.5" hidden="1">
      <c r="A136" s="2">
        <v>9</v>
      </c>
      <c r="B136" s="80" t="str">
        <f t="shared" si="8"/>
        <v>LT-1171-K21</v>
      </c>
      <c r="C136" s="80" t="str">
        <f t="shared" si="8"/>
        <v>Trần Thị Thúy</v>
      </c>
      <c r="D136" s="80" t="str">
        <f t="shared" si="8"/>
        <v>Vân</v>
      </c>
      <c r="E136" s="80" t="str">
        <f t="shared" si="8"/>
        <v>04/03/1993</v>
      </c>
      <c r="F136" s="80" t="str">
        <f t="shared" si="8"/>
        <v>Quãng Bình</v>
      </c>
      <c r="G136" s="147"/>
      <c r="H136" s="153"/>
      <c r="I136" s="153"/>
      <c r="J136" s="153"/>
      <c r="K136" s="150"/>
      <c r="L136" s="156"/>
      <c r="M136" s="79"/>
      <c r="N136" s="109">
        <f t="shared" si="9"/>
        <v>0</v>
      </c>
      <c r="O136" s="162" t="str">
        <f t="shared" si="10"/>
        <v>Học Lại</v>
      </c>
    </row>
    <row r="137" spans="1:15" ht="16.5" hidden="1">
      <c r="A137" s="2">
        <v>10</v>
      </c>
      <c r="B137" s="80" t="str">
        <f t="shared" si="8"/>
        <v>LT-1172-K21</v>
      </c>
      <c r="C137" s="80" t="str">
        <f t="shared" si="8"/>
        <v>Đoàn Thị </v>
      </c>
      <c r="D137" s="80" t="str">
        <f t="shared" si="8"/>
        <v>Hòa</v>
      </c>
      <c r="E137" s="80" t="str">
        <f t="shared" si="8"/>
        <v>20/10/1984</v>
      </c>
      <c r="F137" s="80" t="str">
        <f t="shared" si="8"/>
        <v>Quãng Bình</v>
      </c>
      <c r="G137" s="147"/>
      <c r="H137" s="153"/>
      <c r="I137" s="153"/>
      <c r="J137" s="153"/>
      <c r="K137" s="150"/>
      <c r="L137" s="156"/>
      <c r="M137" s="79"/>
      <c r="N137" s="109">
        <f t="shared" si="9"/>
        <v>0</v>
      </c>
      <c r="O137" s="162" t="str">
        <f t="shared" si="10"/>
        <v>Học Lại</v>
      </c>
    </row>
    <row r="138" spans="1:15" ht="16.5" hidden="1">
      <c r="A138" s="2">
        <v>11</v>
      </c>
      <c r="B138" s="80" t="str">
        <f t="shared" si="8"/>
        <v>LT-1173-K21</v>
      </c>
      <c r="C138" s="80" t="str">
        <f t="shared" si="8"/>
        <v>Phan Thị</v>
      </c>
      <c r="D138" s="80" t="str">
        <f t="shared" si="8"/>
        <v>Thực</v>
      </c>
      <c r="E138" s="80" t="str">
        <f t="shared" si="8"/>
        <v>22/09/1984</v>
      </c>
      <c r="F138" s="80" t="str">
        <f t="shared" si="8"/>
        <v>Nghệ An</v>
      </c>
      <c r="G138" s="147"/>
      <c r="H138" s="153">
        <v>10</v>
      </c>
      <c r="I138" s="153"/>
      <c r="J138" s="153">
        <v>8</v>
      </c>
      <c r="K138" s="150"/>
      <c r="L138" s="156">
        <v>9</v>
      </c>
      <c r="M138" s="79"/>
      <c r="N138" s="109">
        <f t="shared" si="9"/>
        <v>9</v>
      </c>
      <c r="O138" s="162">
        <f t="shared" si="10"/>
      </c>
    </row>
    <row r="139" spans="1:15" ht="16.5" hidden="1">
      <c r="A139" s="2">
        <v>12</v>
      </c>
      <c r="B139" s="80" t="str">
        <f t="shared" si="8"/>
        <v>LT-1174-K21</v>
      </c>
      <c r="C139" s="80" t="str">
        <f t="shared" si="8"/>
        <v>Phan Thị Thu</v>
      </c>
      <c r="D139" s="80" t="str">
        <f t="shared" si="8"/>
        <v>Trinh</v>
      </c>
      <c r="E139" s="80" t="str">
        <f t="shared" si="8"/>
        <v>04/01/1981</v>
      </c>
      <c r="F139" s="80" t="str">
        <f t="shared" si="8"/>
        <v>Lâm Đồng</v>
      </c>
      <c r="G139" s="147"/>
      <c r="H139" s="153"/>
      <c r="I139" s="153"/>
      <c r="J139" s="153"/>
      <c r="K139" s="150"/>
      <c r="L139" s="156"/>
      <c r="M139" s="79"/>
      <c r="N139" s="109">
        <f t="shared" si="9"/>
        <v>0</v>
      </c>
      <c r="O139" s="162" t="str">
        <f t="shared" si="10"/>
        <v>Học Lại</v>
      </c>
    </row>
    <row r="140" spans="1:15" ht="16.5" hidden="1">
      <c r="A140" s="2">
        <v>13</v>
      </c>
      <c r="B140" s="80" t="str">
        <f t="shared" si="8"/>
        <v>LT-1175-K21</v>
      </c>
      <c r="C140" s="80" t="str">
        <f t="shared" si="8"/>
        <v>Lê Thị</v>
      </c>
      <c r="D140" s="80" t="str">
        <f t="shared" si="8"/>
        <v>Hà</v>
      </c>
      <c r="E140" s="80" t="str">
        <f t="shared" si="8"/>
        <v>24/12/1986</v>
      </c>
      <c r="F140" s="80" t="str">
        <f t="shared" si="8"/>
        <v>Thanh Hóa</v>
      </c>
      <c r="G140" s="147"/>
      <c r="H140" s="153">
        <v>10</v>
      </c>
      <c r="I140" s="153"/>
      <c r="J140" s="153">
        <v>10</v>
      </c>
      <c r="K140" s="150"/>
      <c r="L140" s="156">
        <v>8</v>
      </c>
      <c r="M140" s="79"/>
      <c r="N140" s="109">
        <f t="shared" si="9"/>
        <v>8.8</v>
      </c>
      <c r="O140" s="162">
        <f t="shared" si="10"/>
      </c>
    </row>
    <row r="141" ht="15.75" hidden="1"/>
    <row r="142" ht="15.75" hidden="1"/>
    <row r="143" ht="15.75" hidden="1">
      <c r="A143" s="6" t="str">
        <f>C53</f>
        <v>Quản trị hoạt động sản xuất kinh doanh</v>
      </c>
    </row>
    <row r="144" spans="1:15" ht="63.75" customHeight="1" hidden="1">
      <c r="A144" s="186" t="s">
        <v>2</v>
      </c>
      <c r="B144" s="169" t="s">
        <v>42</v>
      </c>
      <c r="C144" s="180" t="s">
        <v>3</v>
      </c>
      <c r="D144" s="181"/>
      <c r="E144" s="186" t="s">
        <v>4</v>
      </c>
      <c r="F144" s="186" t="s">
        <v>5</v>
      </c>
      <c r="G144" s="172" t="s">
        <v>6</v>
      </c>
      <c r="H144" s="172" t="s">
        <v>7</v>
      </c>
      <c r="I144" s="172"/>
      <c r="J144" s="172" t="s">
        <v>8</v>
      </c>
      <c r="K144" s="172"/>
      <c r="L144" s="173" t="s">
        <v>9</v>
      </c>
      <c r="M144" s="174"/>
      <c r="N144" s="169" t="s">
        <v>10</v>
      </c>
      <c r="O144" s="169" t="s">
        <v>11</v>
      </c>
    </row>
    <row r="145" spans="1:15" ht="15.75" hidden="1">
      <c r="A145" s="178"/>
      <c r="B145" s="178"/>
      <c r="C145" s="182"/>
      <c r="D145" s="183"/>
      <c r="E145" s="178"/>
      <c r="F145" s="178"/>
      <c r="G145" s="172"/>
      <c r="H145" s="3" t="s">
        <v>12</v>
      </c>
      <c r="I145" s="3" t="s">
        <v>13</v>
      </c>
      <c r="J145" s="3" t="s">
        <v>12</v>
      </c>
      <c r="K145" s="3" t="s">
        <v>13</v>
      </c>
      <c r="L145" s="78" t="s">
        <v>40</v>
      </c>
      <c r="M145" s="4" t="s">
        <v>41</v>
      </c>
      <c r="N145" s="170"/>
      <c r="O145" s="170"/>
    </row>
    <row r="146" spans="1:15" ht="15.75" hidden="1">
      <c r="A146" s="179"/>
      <c r="B146" s="179"/>
      <c r="C146" s="184"/>
      <c r="D146" s="185"/>
      <c r="E146" s="179"/>
      <c r="F146" s="179"/>
      <c r="G146" s="4"/>
      <c r="H146" s="3"/>
      <c r="I146" s="3"/>
      <c r="J146" s="3"/>
      <c r="K146" s="3"/>
      <c r="L146" s="4"/>
      <c r="M146" s="4"/>
      <c r="N146" s="171"/>
      <c r="O146" s="171"/>
    </row>
    <row r="147" spans="1:17" ht="15" hidden="1">
      <c r="A147" s="2">
        <v>1</v>
      </c>
      <c r="B147" s="80" t="str">
        <f aca="true" t="shared" si="11" ref="B147:F159">B70</f>
        <v>LT-1163-K21</v>
      </c>
      <c r="C147" s="80" t="str">
        <f t="shared" si="11"/>
        <v>Đỗ Văn </v>
      </c>
      <c r="D147" s="80" t="str">
        <f t="shared" si="11"/>
        <v>Hải</v>
      </c>
      <c r="E147" s="80" t="str">
        <f t="shared" si="11"/>
        <v>08/08/1993</v>
      </c>
      <c r="F147" s="80" t="str">
        <f t="shared" si="11"/>
        <v>Nam Định</v>
      </c>
      <c r="G147" s="113"/>
      <c r="H147" s="113"/>
      <c r="I147" s="113"/>
      <c r="J147" s="113"/>
      <c r="K147" s="113"/>
      <c r="L147" s="113"/>
      <c r="M147" s="103"/>
      <c r="N147" s="109">
        <f>L147*0.6+J147*0.2+H147*0.2</f>
        <v>0</v>
      </c>
      <c r="O147" s="104" t="str">
        <f>IF(N147&lt;4,"Học lại","")</f>
        <v>Học lại</v>
      </c>
      <c r="Q147" s="110"/>
    </row>
    <row r="148" spans="1:17" ht="15" hidden="1">
      <c r="A148" s="2">
        <v>2</v>
      </c>
      <c r="B148" s="80" t="str">
        <f t="shared" si="11"/>
        <v>LT-1164-K21</v>
      </c>
      <c r="C148" s="80" t="str">
        <f t="shared" si="11"/>
        <v>Kiều Thị </v>
      </c>
      <c r="D148" s="80" t="str">
        <f t="shared" si="11"/>
        <v>Hạnh</v>
      </c>
      <c r="E148" s="80" t="str">
        <f t="shared" si="11"/>
        <v>10/02/1978</v>
      </c>
      <c r="F148" s="80" t="str">
        <f t="shared" si="11"/>
        <v>Đồng Nai</v>
      </c>
      <c r="G148" s="113"/>
      <c r="H148" s="113"/>
      <c r="I148" s="113"/>
      <c r="J148" s="113"/>
      <c r="K148" s="113"/>
      <c r="L148" s="113"/>
      <c r="M148" s="103"/>
      <c r="N148" s="109">
        <f aca="true" t="shared" si="12" ref="N148:N159">L148*0.6+J148*0.2+H148*0.2</f>
        <v>0</v>
      </c>
      <c r="O148" s="104" t="str">
        <f aca="true" t="shared" si="13" ref="O148:O159">IF(N148&lt;4,"Học lại","")</f>
        <v>Học lại</v>
      </c>
      <c r="Q148" s="110"/>
    </row>
    <row r="149" spans="1:17" ht="15" hidden="1">
      <c r="A149" s="2">
        <v>3</v>
      </c>
      <c r="B149" s="80" t="str">
        <f t="shared" si="11"/>
        <v>LT-1165-K21</v>
      </c>
      <c r="C149" s="80" t="str">
        <f t="shared" si="11"/>
        <v>Đặng Thị Ngọc</v>
      </c>
      <c r="D149" s="80" t="str">
        <f t="shared" si="11"/>
        <v>Hiếu</v>
      </c>
      <c r="E149" s="80" t="str">
        <f t="shared" si="11"/>
        <v>15/03/2016</v>
      </c>
      <c r="F149" s="80" t="str">
        <f t="shared" si="11"/>
        <v>BRVT</v>
      </c>
      <c r="G149" s="113"/>
      <c r="H149" s="113">
        <v>7.5</v>
      </c>
      <c r="I149" s="113"/>
      <c r="J149" s="113">
        <v>9</v>
      </c>
      <c r="K149" s="113"/>
      <c r="L149" s="113">
        <v>7</v>
      </c>
      <c r="M149" s="103"/>
      <c r="N149" s="109">
        <f t="shared" si="12"/>
        <v>7.5</v>
      </c>
      <c r="O149" s="104">
        <f t="shared" si="13"/>
      </c>
      <c r="Q149" s="110"/>
    </row>
    <row r="150" spans="1:17" ht="15" hidden="1">
      <c r="A150" s="2">
        <v>4</v>
      </c>
      <c r="B150" s="80" t="str">
        <f t="shared" si="11"/>
        <v>LT-1166-K21</v>
      </c>
      <c r="C150" s="80" t="str">
        <f t="shared" si="11"/>
        <v>Dương Thị Hồng</v>
      </c>
      <c r="D150" s="80" t="str">
        <f t="shared" si="11"/>
        <v>Linh</v>
      </c>
      <c r="E150" s="80" t="str">
        <f t="shared" si="11"/>
        <v>10/11/1988</v>
      </c>
      <c r="F150" s="80" t="str">
        <f t="shared" si="11"/>
        <v>Hà Tĩnh</v>
      </c>
      <c r="G150" s="113"/>
      <c r="H150" s="113">
        <v>7</v>
      </c>
      <c r="I150" s="113"/>
      <c r="J150" s="113">
        <v>9</v>
      </c>
      <c r="K150" s="113"/>
      <c r="L150" s="113">
        <v>7</v>
      </c>
      <c r="M150" s="103"/>
      <c r="N150" s="109">
        <f t="shared" si="12"/>
        <v>7.4</v>
      </c>
      <c r="O150" s="104">
        <f t="shared" si="13"/>
      </c>
      <c r="Q150" s="110"/>
    </row>
    <row r="151" spans="1:17" ht="15" hidden="1">
      <c r="A151" s="2">
        <v>5</v>
      </c>
      <c r="B151" s="80" t="str">
        <f t="shared" si="11"/>
        <v>LT-1167-K21</v>
      </c>
      <c r="C151" s="80" t="str">
        <f t="shared" si="11"/>
        <v>Nguyễn Thị</v>
      </c>
      <c r="D151" s="80" t="str">
        <f t="shared" si="11"/>
        <v>Nga</v>
      </c>
      <c r="E151" s="80">
        <f t="shared" si="11"/>
        <v>31481</v>
      </c>
      <c r="F151" s="80" t="str">
        <f t="shared" si="11"/>
        <v>Hà Tĩnh</v>
      </c>
      <c r="G151" s="113"/>
      <c r="H151" s="113">
        <v>9.5</v>
      </c>
      <c r="I151" s="113"/>
      <c r="J151" s="113">
        <v>10</v>
      </c>
      <c r="K151" s="113"/>
      <c r="L151" s="113">
        <v>8</v>
      </c>
      <c r="M151" s="103"/>
      <c r="N151" s="109">
        <f t="shared" si="12"/>
        <v>8.7</v>
      </c>
      <c r="O151" s="104">
        <f t="shared" si="13"/>
      </c>
      <c r="Q151" s="110"/>
    </row>
    <row r="152" spans="1:17" ht="15" hidden="1">
      <c r="A152" s="2">
        <v>6</v>
      </c>
      <c r="B152" s="80" t="str">
        <f t="shared" si="11"/>
        <v>LT-1168-K21</v>
      </c>
      <c r="C152" s="80" t="str">
        <f t="shared" si="11"/>
        <v>Nguyễn Thị Thanh</v>
      </c>
      <c r="D152" s="80" t="str">
        <f t="shared" si="11"/>
        <v>Tâm</v>
      </c>
      <c r="E152" s="80" t="str">
        <f t="shared" si="11"/>
        <v>10/01/1994</v>
      </c>
      <c r="F152" s="80" t="str">
        <f t="shared" si="11"/>
        <v>BRVT</v>
      </c>
      <c r="G152" s="113"/>
      <c r="H152" s="113">
        <v>0</v>
      </c>
      <c r="I152" s="113"/>
      <c r="J152" s="113">
        <v>5</v>
      </c>
      <c r="K152" s="113"/>
      <c r="L152" s="113">
        <v>7</v>
      </c>
      <c r="M152" s="103"/>
      <c r="N152" s="109">
        <f t="shared" si="12"/>
        <v>5.2</v>
      </c>
      <c r="O152" s="104">
        <f t="shared" si="13"/>
      </c>
      <c r="Q152" s="110"/>
    </row>
    <row r="153" spans="1:17" ht="15" hidden="1">
      <c r="A153" s="2">
        <v>7</v>
      </c>
      <c r="B153" s="80" t="str">
        <f t="shared" si="11"/>
        <v>LT-1169-K21</v>
      </c>
      <c r="C153" s="80" t="str">
        <f t="shared" si="11"/>
        <v>Bùi Thị Đoan</v>
      </c>
      <c r="D153" s="80" t="str">
        <f t="shared" si="11"/>
        <v>Trang</v>
      </c>
      <c r="E153" s="80" t="str">
        <f t="shared" si="11"/>
        <v>11/08/1990</v>
      </c>
      <c r="F153" s="80" t="str">
        <f t="shared" si="11"/>
        <v>Đồng Nai</v>
      </c>
      <c r="G153" s="113"/>
      <c r="H153" s="113">
        <v>8</v>
      </c>
      <c r="I153" s="113"/>
      <c r="J153" s="113">
        <v>9</v>
      </c>
      <c r="K153" s="113"/>
      <c r="L153" s="113">
        <v>6.5</v>
      </c>
      <c r="M153" s="103"/>
      <c r="N153" s="109">
        <f t="shared" si="12"/>
        <v>7.300000000000001</v>
      </c>
      <c r="O153" s="104">
        <f t="shared" si="13"/>
      </c>
      <c r="Q153" s="110"/>
    </row>
    <row r="154" spans="1:17" ht="15" hidden="1">
      <c r="A154" s="2">
        <v>8</v>
      </c>
      <c r="B154" s="80" t="str">
        <f t="shared" si="11"/>
        <v>LT-1170-K21</v>
      </c>
      <c r="C154" s="80" t="str">
        <f t="shared" si="11"/>
        <v>Dương Thúy </v>
      </c>
      <c r="D154" s="80" t="str">
        <f t="shared" si="11"/>
        <v>Vân</v>
      </c>
      <c r="E154" s="80" t="str">
        <f t="shared" si="11"/>
        <v>26/12/1991</v>
      </c>
      <c r="F154" s="80" t="str">
        <f t="shared" si="11"/>
        <v>Quãng Bình</v>
      </c>
      <c r="G154" s="113"/>
      <c r="H154" s="113"/>
      <c r="I154" s="113"/>
      <c r="J154" s="113"/>
      <c r="K154" s="113"/>
      <c r="L154" s="113"/>
      <c r="M154" s="103"/>
      <c r="N154" s="109">
        <f t="shared" si="12"/>
        <v>0</v>
      </c>
      <c r="O154" s="104" t="str">
        <f t="shared" si="13"/>
        <v>Học lại</v>
      </c>
      <c r="Q154" s="110"/>
    </row>
    <row r="155" spans="1:17" ht="15" hidden="1">
      <c r="A155" s="2">
        <v>9</v>
      </c>
      <c r="B155" s="80" t="str">
        <f t="shared" si="11"/>
        <v>LT-1171-K21</v>
      </c>
      <c r="C155" s="80" t="str">
        <f t="shared" si="11"/>
        <v>Trần Thị Thúy</v>
      </c>
      <c r="D155" s="80" t="str">
        <f t="shared" si="11"/>
        <v>Vân</v>
      </c>
      <c r="E155" s="80" t="str">
        <f t="shared" si="11"/>
        <v>04/03/1993</v>
      </c>
      <c r="F155" s="80" t="str">
        <f t="shared" si="11"/>
        <v>Quãng Bình</v>
      </c>
      <c r="G155" s="113"/>
      <c r="H155" s="113"/>
      <c r="I155" s="113"/>
      <c r="J155" s="113"/>
      <c r="K155" s="113"/>
      <c r="L155" s="113"/>
      <c r="M155" s="103"/>
      <c r="N155" s="109">
        <f t="shared" si="12"/>
        <v>0</v>
      </c>
      <c r="O155" s="104" t="str">
        <f t="shared" si="13"/>
        <v>Học lại</v>
      </c>
      <c r="Q155" s="110"/>
    </row>
    <row r="156" spans="1:17" ht="15" hidden="1">
      <c r="A156" s="2">
        <v>10</v>
      </c>
      <c r="B156" s="80" t="str">
        <f t="shared" si="11"/>
        <v>LT-1172-K21</v>
      </c>
      <c r="C156" s="80" t="str">
        <f t="shared" si="11"/>
        <v>Đoàn Thị </v>
      </c>
      <c r="D156" s="80" t="str">
        <f t="shared" si="11"/>
        <v>Hòa</v>
      </c>
      <c r="E156" s="80" t="str">
        <f t="shared" si="11"/>
        <v>20/10/1984</v>
      </c>
      <c r="F156" s="80" t="str">
        <f t="shared" si="11"/>
        <v>Quãng Bình</v>
      </c>
      <c r="G156" s="113"/>
      <c r="H156" s="113"/>
      <c r="I156" s="113"/>
      <c r="J156" s="113"/>
      <c r="K156" s="113"/>
      <c r="L156" s="113"/>
      <c r="M156" s="103"/>
      <c r="N156" s="109">
        <f t="shared" si="12"/>
        <v>0</v>
      </c>
      <c r="O156" s="104" t="str">
        <f t="shared" si="13"/>
        <v>Học lại</v>
      </c>
      <c r="Q156" s="110"/>
    </row>
    <row r="157" spans="1:17" ht="15" hidden="1">
      <c r="A157" s="2">
        <v>11</v>
      </c>
      <c r="B157" s="80" t="str">
        <f t="shared" si="11"/>
        <v>LT-1173-K21</v>
      </c>
      <c r="C157" s="80" t="str">
        <f t="shared" si="11"/>
        <v>Phan Thị</v>
      </c>
      <c r="D157" s="80" t="str">
        <f t="shared" si="11"/>
        <v>Thực</v>
      </c>
      <c r="E157" s="80" t="str">
        <f t="shared" si="11"/>
        <v>22/09/1984</v>
      </c>
      <c r="F157" s="80" t="str">
        <f t="shared" si="11"/>
        <v>Nghệ An</v>
      </c>
      <c r="G157" s="113"/>
      <c r="H157" s="113">
        <v>7</v>
      </c>
      <c r="I157" s="113"/>
      <c r="J157" s="113">
        <v>9</v>
      </c>
      <c r="K157" s="113"/>
      <c r="L157" s="113">
        <v>6</v>
      </c>
      <c r="M157" s="103"/>
      <c r="N157" s="109">
        <f t="shared" si="12"/>
        <v>6.8</v>
      </c>
      <c r="O157" s="104">
        <f t="shared" si="13"/>
      </c>
      <c r="Q157" s="110"/>
    </row>
    <row r="158" spans="1:17" ht="15" hidden="1">
      <c r="A158" s="2">
        <v>12</v>
      </c>
      <c r="B158" s="80" t="str">
        <f t="shared" si="11"/>
        <v>LT-1174-K21</v>
      </c>
      <c r="C158" s="80" t="str">
        <f t="shared" si="11"/>
        <v>Phan Thị Thu</v>
      </c>
      <c r="D158" s="80" t="str">
        <f t="shared" si="11"/>
        <v>Trinh</v>
      </c>
      <c r="E158" s="80" t="str">
        <f t="shared" si="11"/>
        <v>04/01/1981</v>
      </c>
      <c r="F158" s="80" t="str">
        <f t="shared" si="11"/>
        <v>Lâm Đồng</v>
      </c>
      <c r="G158" s="113"/>
      <c r="H158" s="113"/>
      <c r="I158" s="113"/>
      <c r="J158" s="113"/>
      <c r="K158" s="113"/>
      <c r="L158" s="113"/>
      <c r="M158" s="103"/>
      <c r="N158" s="109">
        <f t="shared" si="12"/>
        <v>0</v>
      </c>
      <c r="O158" s="104" t="str">
        <f t="shared" si="13"/>
        <v>Học lại</v>
      </c>
      <c r="Q158" s="110"/>
    </row>
    <row r="159" spans="1:17" ht="15" hidden="1">
      <c r="A159" s="2">
        <v>13</v>
      </c>
      <c r="B159" s="80" t="str">
        <f t="shared" si="11"/>
        <v>LT-1175-K21</v>
      </c>
      <c r="C159" s="80" t="str">
        <f t="shared" si="11"/>
        <v>Lê Thị</v>
      </c>
      <c r="D159" s="80" t="str">
        <f t="shared" si="11"/>
        <v>Hà</v>
      </c>
      <c r="E159" s="80" t="str">
        <f t="shared" si="11"/>
        <v>24/12/1986</v>
      </c>
      <c r="F159" s="80" t="str">
        <f t="shared" si="11"/>
        <v>Thanh Hóa</v>
      </c>
      <c r="G159" s="113"/>
      <c r="H159" s="113">
        <v>6.5</v>
      </c>
      <c r="I159" s="113"/>
      <c r="J159" s="113">
        <v>8</v>
      </c>
      <c r="K159" s="113"/>
      <c r="L159" s="113">
        <v>7</v>
      </c>
      <c r="M159" s="103"/>
      <c r="N159" s="109">
        <f t="shared" si="12"/>
        <v>7.1000000000000005</v>
      </c>
      <c r="O159" s="104">
        <f t="shared" si="13"/>
      </c>
      <c r="Q159" s="110"/>
    </row>
    <row r="160" ht="15.75" hidden="1"/>
    <row r="161" ht="15.75" hidden="1"/>
    <row r="162" ht="15.75" hidden="1"/>
    <row r="163" ht="15.75" hidden="1"/>
    <row r="164" ht="15.75" hidden="1">
      <c r="A164" s="6" t="str">
        <f>C54</f>
        <v>Giáo dục thể chất</v>
      </c>
    </row>
    <row r="165" spans="1:15" ht="63.75" customHeight="1" hidden="1">
      <c r="A165" s="186" t="s">
        <v>2</v>
      </c>
      <c r="B165" s="169" t="s">
        <v>42</v>
      </c>
      <c r="C165" s="180" t="s">
        <v>3</v>
      </c>
      <c r="D165" s="181"/>
      <c r="E165" s="186" t="s">
        <v>4</v>
      </c>
      <c r="F165" s="186" t="s">
        <v>5</v>
      </c>
      <c r="G165" s="172" t="s">
        <v>6</v>
      </c>
      <c r="H165" s="172" t="s">
        <v>7</v>
      </c>
      <c r="I165" s="172"/>
      <c r="J165" s="172" t="s">
        <v>8</v>
      </c>
      <c r="K165" s="172"/>
      <c r="L165" s="173" t="s">
        <v>9</v>
      </c>
      <c r="M165" s="174"/>
      <c r="N165" s="169" t="s">
        <v>10</v>
      </c>
      <c r="O165" s="169" t="s">
        <v>11</v>
      </c>
    </row>
    <row r="166" spans="1:15" ht="15.75" hidden="1">
      <c r="A166" s="178"/>
      <c r="B166" s="178"/>
      <c r="C166" s="182"/>
      <c r="D166" s="183"/>
      <c r="E166" s="178"/>
      <c r="F166" s="178"/>
      <c r="G166" s="172"/>
      <c r="H166" s="3" t="s">
        <v>12</v>
      </c>
      <c r="I166" s="3" t="s">
        <v>13</v>
      </c>
      <c r="J166" s="3" t="s">
        <v>12</v>
      </c>
      <c r="K166" s="3" t="s">
        <v>13</v>
      </c>
      <c r="L166" s="78" t="s">
        <v>40</v>
      </c>
      <c r="M166" s="4" t="s">
        <v>41</v>
      </c>
      <c r="N166" s="170"/>
      <c r="O166" s="170"/>
    </row>
    <row r="167" spans="1:15" ht="15.75" hidden="1">
      <c r="A167" s="179"/>
      <c r="B167" s="179"/>
      <c r="C167" s="184"/>
      <c r="D167" s="185"/>
      <c r="E167" s="179"/>
      <c r="F167" s="179"/>
      <c r="G167" s="4"/>
      <c r="H167" s="3"/>
      <c r="I167" s="3"/>
      <c r="J167" s="3"/>
      <c r="K167" s="3"/>
      <c r="L167" s="4"/>
      <c r="M167" s="4"/>
      <c r="N167" s="171"/>
      <c r="O167" s="171"/>
    </row>
    <row r="168" spans="1:15" ht="12.75" hidden="1">
      <c r="A168" s="2">
        <v>1</v>
      </c>
      <c r="B168" s="80" t="str">
        <f>B147</f>
        <v>LT-1163-K21</v>
      </c>
      <c r="C168" s="80" t="str">
        <f>C147</f>
        <v>Đỗ Văn </v>
      </c>
      <c r="D168" s="80" t="str">
        <f>D147</f>
        <v>Hải</v>
      </c>
      <c r="E168" s="80" t="str">
        <f>E147</f>
        <v>08/08/1993</v>
      </c>
      <c r="F168" s="80" t="str">
        <f>F147</f>
        <v>Nam Định</v>
      </c>
      <c r="G168" s="79"/>
      <c r="H168" s="79"/>
      <c r="I168" s="79"/>
      <c r="J168" s="79"/>
      <c r="K168" s="79"/>
      <c r="L168" s="79"/>
      <c r="M168" s="79"/>
      <c r="N168" s="109">
        <f aca="true" t="shared" si="14" ref="N168:N180">L168*0.6+J168*0.2+H168*0.2</f>
        <v>0</v>
      </c>
      <c r="O168" s="104" t="str">
        <f aca="true" t="shared" si="15" ref="O168:O180">IF(N168&lt;4,"Học lại","")</f>
        <v>Học lại</v>
      </c>
    </row>
    <row r="169" spans="1:15" ht="12.75" hidden="1">
      <c r="A169" s="2">
        <v>2</v>
      </c>
      <c r="B169" s="80" t="str">
        <f aca="true" t="shared" si="16" ref="B169:F180">B148</f>
        <v>LT-1164-K21</v>
      </c>
      <c r="C169" s="80" t="str">
        <f t="shared" si="16"/>
        <v>Kiều Thị </v>
      </c>
      <c r="D169" s="80" t="str">
        <f t="shared" si="16"/>
        <v>Hạnh</v>
      </c>
      <c r="E169" s="80" t="str">
        <f t="shared" si="16"/>
        <v>10/02/1978</v>
      </c>
      <c r="F169" s="80" t="str">
        <f t="shared" si="16"/>
        <v>Đồng Nai</v>
      </c>
      <c r="G169" s="79"/>
      <c r="H169" s="79"/>
      <c r="I169" s="79"/>
      <c r="J169" s="79"/>
      <c r="K169" s="79"/>
      <c r="L169" s="79"/>
      <c r="M169" s="79"/>
      <c r="N169" s="109">
        <f t="shared" si="14"/>
        <v>0</v>
      </c>
      <c r="O169" s="104" t="str">
        <f t="shared" si="15"/>
        <v>Học lại</v>
      </c>
    </row>
    <row r="170" spans="1:15" ht="12.75" hidden="1">
      <c r="A170" s="2">
        <v>3</v>
      </c>
      <c r="B170" s="80" t="str">
        <f t="shared" si="16"/>
        <v>LT-1165-K21</v>
      </c>
      <c r="C170" s="80" t="str">
        <f t="shared" si="16"/>
        <v>Đặng Thị Ngọc</v>
      </c>
      <c r="D170" s="80" t="str">
        <f t="shared" si="16"/>
        <v>Hiếu</v>
      </c>
      <c r="E170" s="80" t="str">
        <f t="shared" si="16"/>
        <v>15/03/2016</v>
      </c>
      <c r="F170" s="80" t="str">
        <f t="shared" si="16"/>
        <v>BRVT</v>
      </c>
      <c r="G170" s="79"/>
      <c r="H170" s="79">
        <v>7</v>
      </c>
      <c r="I170" s="79"/>
      <c r="J170" s="79">
        <v>7</v>
      </c>
      <c r="K170" s="79"/>
      <c r="L170" s="79">
        <v>7</v>
      </c>
      <c r="M170" s="79"/>
      <c r="N170" s="109">
        <f t="shared" si="14"/>
        <v>7.000000000000001</v>
      </c>
      <c r="O170" s="104">
        <f t="shared" si="15"/>
      </c>
    </row>
    <row r="171" spans="1:15" ht="12.75" hidden="1">
      <c r="A171" s="2">
        <v>4</v>
      </c>
      <c r="B171" s="80" t="str">
        <f t="shared" si="16"/>
        <v>LT-1166-K21</v>
      </c>
      <c r="C171" s="80" t="str">
        <f t="shared" si="16"/>
        <v>Dương Thị Hồng</v>
      </c>
      <c r="D171" s="80" t="str">
        <f t="shared" si="16"/>
        <v>Linh</v>
      </c>
      <c r="E171" s="80" t="str">
        <f t="shared" si="16"/>
        <v>10/11/1988</v>
      </c>
      <c r="F171" s="80" t="str">
        <f t="shared" si="16"/>
        <v>Hà Tĩnh</v>
      </c>
      <c r="G171" s="79"/>
      <c r="H171" s="79">
        <v>6</v>
      </c>
      <c r="I171" s="79"/>
      <c r="J171" s="79">
        <v>6</v>
      </c>
      <c r="K171" s="79"/>
      <c r="L171" s="79">
        <v>6</v>
      </c>
      <c r="M171" s="79"/>
      <c r="N171" s="109">
        <f t="shared" si="14"/>
        <v>6</v>
      </c>
      <c r="O171" s="104">
        <f t="shared" si="15"/>
      </c>
    </row>
    <row r="172" spans="1:15" ht="12.75" hidden="1">
      <c r="A172" s="2">
        <v>5</v>
      </c>
      <c r="B172" s="80" t="str">
        <f t="shared" si="16"/>
        <v>LT-1167-K21</v>
      </c>
      <c r="C172" s="80" t="str">
        <f t="shared" si="16"/>
        <v>Nguyễn Thị</v>
      </c>
      <c r="D172" s="80" t="str">
        <f t="shared" si="16"/>
        <v>Nga</v>
      </c>
      <c r="E172" s="80">
        <f t="shared" si="16"/>
        <v>31481</v>
      </c>
      <c r="F172" s="80" t="str">
        <f t="shared" si="16"/>
        <v>Hà Tĩnh</v>
      </c>
      <c r="G172" s="79"/>
      <c r="H172" s="79">
        <v>9</v>
      </c>
      <c r="I172" s="79"/>
      <c r="J172" s="79">
        <v>9</v>
      </c>
      <c r="K172" s="79"/>
      <c r="L172" s="79">
        <v>9</v>
      </c>
      <c r="M172" s="79"/>
      <c r="N172" s="109">
        <f t="shared" si="14"/>
        <v>9</v>
      </c>
      <c r="O172" s="104">
        <f t="shared" si="15"/>
      </c>
    </row>
    <row r="173" spans="1:15" ht="12.75" hidden="1">
      <c r="A173" s="2">
        <v>6</v>
      </c>
      <c r="B173" s="80" t="str">
        <f t="shared" si="16"/>
        <v>LT-1168-K21</v>
      </c>
      <c r="C173" s="80" t="str">
        <f t="shared" si="16"/>
        <v>Nguyễn Thị Thanh</v>
      </c>
      <c r="D173" s="80" t="str">
        <f t="shared" si="16"/>
        <v>Tâm</v>
      </c>
      <c r="E173" s="80" t="str">
        <f t="shared" si="16"/>
        <v>10/01/1994</v>
      </c>
      <c r="F173" s="80" t="str">
        <f t="shared" si="16"/>
        <v>BRVT</v>
      </c>
      <c r="G173" s="79"/>
      <c r="H173" s="79">
        <v>8</v>
      </c>
      <c r="I173" s="79"/>
      <c r="J173" s="79">
        <v>8</v>
      </c>
      <c r="K173" s="79"/>
      <c r="L173" s="79">
        <v>8</v>
      </c>
      <c r="M173" s="79"/>
      <c r="N173" s="109">
        <f t="shared" si="14"/>
        <v>8</v>
      </c>
      <c r="O173" s="104">
        <f t="shared" si="15"/>
      </c>
    </row>
    <row r="174" spans="1:15" ht="12.75" hidden="1">
      <c r="A174" s="2">
        <v>7</v>
      </c>
      <c r="B174" s="80" t="str">
        <f t="shared" si="16"/>
        <v>LT-1169-K21</v>
      </c>
      <c r="C174" s="80" t="str">
        <f t="shared" si="16"/>
        <v>Bùi Thị Đoan</v>
      </c>
      <c r="D174" s="80" t="str">
        <f t="shared" si="16"/>
        <v>Trang</v>
      </c>
      <c r="E174" s="80" t="str">
        <f t="shared" si="16"/>
        <v>11/08/1990</v>
      </c>
      <c r="F174" s="80" t="str">
        <f t="shared" si="16"/>
        <v>Đồng Nai</v>
      </c>
      <c r="G174" s="79"/>
      <c r="H174" s="79">
        <v>8</v>
      </c>
      <c r="I174" s="79"/>
      <c r="J174" s="79">
        <v>8</v>
      </c>
      <c r="K174" s="79"/>
      <c r="L174" s="79">
        <v>8</v>
      </c>
      <c r="M174" s="79"/>
      <c r="N174" s="109">
        <f t="shared" si="14"/>
        <v>8</v>
      </c>
      <c r="O174" s="104">
        <f t="shared" si="15"/>
      </c>
    </row>
    <row r="175" spans="1:15" ht="12.75" hidden="1">
      <c r="A175" s="2">
        <v>8</v>
      </c>
      <c r="B175" s="80" t="str">
        <f t="shared" si="16"/>
        <v>LT-1170-K21</v>
      </c>
      <c r="C175" s="80" t="str">
        <f t="shared" si="16"/>
        <v>Dương Thúy </v>
      </c>
      <c r="D175" s="80" t="str">
        <f t="shared" si="16"/>
        <v>Vân</v>
      </c>
      <c r="E175" s="80" t="str">
        <f t="shared" si="16"/>
        <v>26/12/1991</v>
      </c>
      <c r="F175" s="80" t="str">
        <f t="shared" si="16"/>
        <v>Quãng Bình</v>
      </c>
      <c r="G175" s="79"/>
      <c r="H175" s="79"/>
      <c r="I175" s="79"/>
      <c r="J175" s="79"/>
      <c r="K175" s="79"/>
      <c r="L175" s="79"/>
      <c r="M175" s="79"/>
      <c r="N175" s="109">
        <f t="shared" si="14"/>
        <v>0</v>
      </c>
      <c r="O175" s="104" t="str">
        <f t="shared" si="15"/>
        <v>Học lại</v>
      </c>
    </row>
    <row r="176" spans="1:15" ht="12.75" hidden="1">
      <c r="A176" s="2">
        <v>9</v>
      </c>
      <c r="B176" s="80" t="str">
        <f t="shared" si="16"/>
        <v>LT-1171-K21</v>
      </c>
      <c r="C176" s="80" t="str">
        <f t="shared" si="16"/>
        <v>Trần Thị Thúy</v>
      </c>
      <c r="D176" s="80" t="str">
        <f t="shared" si="16"/>
        <v>Vân</v>
      </c>
      <c r="E176" s="80" t="str">
        <f t="shared" si="16"/>
        <v>04/03/1993</v>
      </c>
      <c r="F176" s="80" t="str">
        <f t="shared" si="16"/>
        <v>Quãng Bình</v>
      </c>
      <c r="G176" s="79"/>
      <c r="H176" s="79"/>
      <c r="I176" s="79"/>
      <c r="J176" s="79"/>
      <c r="K176" s="79"/>
      <c r="L176" s="79"/>
      <c r="M176" s="79"/>
      <c r="N176" s="109">
        <f t="shared" si="14"/>
        <v>0</v>
      </c>
      <c r="O176" s="104" t="str">
        <f t="shared" si="15"/>
        <v>Học lại</v>
      </c>
    </row>
    <row r="177" spans="1:15" ht="12.75" hidden="1">
      <c r="A177" s="2">
        <v>10</v>
      </c>
      <c r="B177" s="80" t="str">
        <f t="shared" si="16"/>
        <v>LT-1172-K21</v>
      </c>
      <c r="C177" s="80" t="str">
        <f t="shared" si="16"/>
        <v>Đoàn Thị </v>
      </c>
      <c r="D177" s="80" t="str">
        <f t="shared" si="16"/>
        <v>Hòa</v>
      </c>
      <c r="E177" s="80" t="str">
        <f t="shared" si="16"/>
        <v>20/10/1984</v>
      </c>
      <c r="F177" s="80" t="str">
        <f t="shared" si="16"/>
        <v>Quãng Bình</v>
      </c>
      <c r="G177" s="79"/>
      <c r="H177" s="79"/>
      <c r="I177" s="79"/>
      <c r="J177" s="79"/>
      <c r="K177" s="79"/>
      <c r="L177" s="79"/>
      <c r="M177" s="79"/>
      <c r="N177" s="109">
        <f t="shared" si="14"/>
        <v>0</v>
      </c>
      <c r="O177" s="104" t="str">
        <f t="shared" si="15"/>
        <v>Học lại</v>
      </c>
    </row>
    <row r="178" spans="1:15" ht="12.75" hidden="1">
      <c r="A178" s="2">
        <v>11</v>
      </c>
      <c r="B178" s="80" t="str">
        <f t="shared" si="16"/>
        <v>LT-1173-K21</v>
      </c>
      <c r="C178" s="80" t="str">
        <f t="shared" si="16"/>
        <v>Phan Thị</v>
      </c>
      <c r="D178" s="80" t="str">
        <f t="shared" si="16"/>
        <v>Thực</v>
      </c>
      <c r="E178" s="80" t="str">
        <f t="shared" si="16"/>
        <v>22/09/1984</v>
      </c>
      <c r="F178" s="80" t="str">
        <f t="shared" si="16"/>
        <v>Nghệ An</v>
      </c>
      <c r="G178" s="79"/>
      <c r="H178" s="79">
        <v>6</v>
      </c>
      <c r="I178" s="79"/>
      <c r="J178" s="79">
        <v>6</v>
      </c>
      <c r="K178" s="79"/>
      <c r="L178" s="79">
        <v>6</v>
      </c>
      <c r="M178" s="79"/>
      <c r="N178" s="109">
        <f t="shared" si="14"/>
        <v>6</v>
      </c>
      <c r="O178" s="104">
        <f t="shared" si="15"/>
      </c>
    </row>
    <row r="179" spans="1:15" ht="12.75" hidden="1">
      <c r="A179" s="2">
        <v>12</v>
      </c>
      <c r="B179" s="80" t="str">
        <f t="shared" si="16"/>
        <v>LT-1174-K21</v>
      </c>
      <c r="C179" s="80" t="str">
        <f t="shared" si="16"/>
        <v>Phan Thị Thu</v>
      </c>
      <c r="D179" s="80" t="str">
        <f t="shared" si="16"/>
        <v>Trinh</v>
      </c>
      <c r="E179" s="80" t="str">
        <f t="shared" si="16"/>
        <v>04/01/1981</v>
      </c>
      <c r="F179" s="80" t="str">
        <f t="shared" si="16"/>
        <v>Lâm Đồng</v>
      </c>
      <c r="G179" s="79"/>
      <c r="H179" s="79"/>
      <c r="I179" s="79"/>
      <c r="J179" s="79"/>
      <c r="K179" s="79"/>
      <c r="L179" s="79"/>
      <c r="M179" s="79"/>
      <c r="N179" s="109">
        <f t="shared" si="14"/>
        <v>0</v>
      </c>
      <c r="O179" s="104" t="str">
        <f t="shared" si="15"/>
        <v>Học lại</v>
      </c>
    </row>
    <row r="180" spans="1:15" ht="12.75" hidden="1">
      <c r="A180" s="2">
        <v>13</v>
      </c>
      <c r="B180" s="80" t="str">
        <f t="shared" si="16"/>
        <v>LT-1175-K21</v>
      </c>
      <c r="C180" s="80" t="str">
        <f t="shared" si="16"/>
        <v>Lê Thị</v>
      </c>
      <c r="D180" s="80" t="str">
        <f t="shared" si="16"/>
        <v>Hà</v>
      </c>
      <c r="E180" s="80" t="str">
        <f t="shared" si="16"/>
        <v>24/12/1986</v>
      </c>
      <c r="F180" s="80" t="str">
        <f t="shared" si="16"/>
        <v>Thanh Hóa</v>
      </c>
      <c r="G180" s="79"/>
      <c r="H180" s="79">
        <v>9</v>
      </c>
      <c r="I180" s="79"/>
      <c r="J180" s="79">
        <v>9</v>
      </c>
      <c r="K180" s="79"/>
      <c r="L180" s="79">
        <v>9</v>
      </c>
      <c r="M180" s="79"/>
      <c r="N180" s="109">
        <f t="shared" si="14"/>
        <v>9</v>
      </c>
      <c r="O180" s="104">
        <f t="shared" si="15"/>
      </c>
    </row>
    <row r="181" ht="15.75" hidden="1"/>
    <row r="182" ht="15.75" hidden="1"/>
    <row r="183" ht="15.75" hidden="1"/>
    <row r="184" ht="15.75" hidden="1"/>
    <row r="185" ht="15.75" hidden="1">
      <c r="A185" s="6" t="s">
        <v>43</v>
      </c>
    </row>
    <row r="186" spans="1:15" ht="63.75" customHeight="1" hidden="1">
      <c r="A186" s="186" t="s">
        <v>2</v>
      </c>
      <c r="B186" s="169" t="s">
        <v>42</v>
      </c>
      <c r="C186" s="180" t="s">
        <v>3</v>
      </c>
      <c r="D186" s="181"/>
      <c r="E186" s="186" t="s">
        <v>4</v>
      </c>
      <c r="F186" s="186" t="s">
        <v>5</v>
      </c>
      <c r="G186" s="172" t="s">
        <v>6</v>
      </c>
      <c r="H186" s="172" t="s">
        <v>7</v>
      </c>
      <c r="I186" s="172"/>
      <c r="J186" s="172" t="s">
        <v>8</v>
      </c>
      <c r="K186" s="172"/>
      <c r="L186" s="173" t="s">
        <v>9</v>
      </c>
      <c r="M186" s="174"/>
      <c r="N186" s="169" t="s">
        <v>10</v>
      </c>
      <c r="O186" s="169" t="s">
        <v>11</v>
      </c>
    </row>
    <row r="187" spans="1:15" ht="15.75" hidden="1">
      <c r="A187" s="178"/>
      <c r="B187" s="178"/>
      <c r="C187" s="182"/>
      <c r="D187" s="183"/>
      <c r="E187" s="178"/>
      <c r="F187" s="178"/>
      <c r="G187" s="172"/>
      <c r="H187" s="3" t="s">
        <v>12</v>
      </c>
      <c r="I187" s="3" t="s">
        <v>13</v>
      </c>
      <c r="J187" s="3" t="s">
        <v>12</v>
      </c>
      <c r="K187" s="3" t="s">
        <v>13</v>
      </c>
      <c r="L187" s="78" t="s">
        <v>40</v>
      </c>
      <c r="M187" s="4" t="s">
        <v>41</v>
      </c>
      <c r="N187" s="170"/>
      <c r="O187" s="170"/>
    </row>
    <row r="188" spans="1:15" ht="15.75" hidden="1">
      <c r="A188" s="179"/>
      <c r="B188" s="179"/>
      <c r="C188" s="184"/>
      <c r="D188" s="185"/>
      <c r="E188" s="179"/>
      <c r="F188" s="179"/>
      <c r="G188" s="4"/>
      <c r="H188" s="3"/>
      <c r="I188" s="3"/>
      <c r="J188" s="3"/>
      <c r="K188" s="3"/>
      <c r="L188" s="4"/>
      <c r="M188" s="4"/>
      <c r="N188" s="171"/>
      <c r="O188" s="171"/>
    </row>
    <row r="189" spans="1:15" ht="12.75" hidden="1">
      <c r="A189" s="2">
        <v>1</v>
      </c>
      <c r="B189" s="80" t="str">
        <f aca="true" t="shared" si="17" ref="B189:F201">B168</f>
        <v>LT-1163-K21</v>
      </c>
      <c r="C189" s="80" t="str">
        <f t="shared" si="17"/>
        <v>Đỗ Văn </v>
      </c>
      <c r="D189" s="80" t="str">
        <f t="shared" si="17"/>
        <v>Hải</v>
      </c>
      <c r="E189" s="80" t="str">
        <f t="shared" si="17"/>
        <v>08/08/1993</v>
      </c>
      <c r="F189" s="80" t="str">
        <f t="shared" si="17"/>
        <v>Nam Định</v>
      </c>
      <c r="G189" s="79"/>
      <c r="H189" s="79"/>
      <c r="I189" s="79"/>
      <c r="J189" s="79"/>
      <c r="K189" s="79"/>
      <c r="L189" s="79"/>
      <c r="M189" s="79"/>
      <c r="N189" s="109">
        <f>ROUND(ROUND(((IF(K189&lt;&gt;"",J189*2+K189*2,J189*2)+IF(H189&lt;&gt;"",H189,0))/(IF(K189&lt;&gt;"",4,2)+IF(H189&lt;&gt;"",1,0))*3+G189)/4,2)*0.4+IF(M189&lt;&gt;"",M189,L189)*0.6,1)</f>
        <v>0</v>
      </c>
      <c r="O189" s="104" t="str">
        <f>IF(OR(MAX($L$189:$L$201)=0,MAX($G$189:$K$201)=0)," Đang cập nhật các cột điểm còn thiếu",IF(F189=$P$67,F189,IF(AND(N189&lt;5,MAX(G189:K189)=0),"Học lại",IF(N189&lt;5," Thi lại",""))))</f>
        <v> Đang cập nhật các cột điểm còn thiếu</v>
      </c>
    </row>
    <row r="190" spans="1:15" ht="12.75" hidden="1">
      <c r="A190" s="2">
        <v>2</v>
      </c>
      <c r="B190" s="80" t="str">
        <f t="shared" si="17"/>
        <v>LT-1164-K21</v>
      </c>
      <c r="C190" s="80" t="str">
        <f t="shared" si="17"/>
        <v>Kiều Thị </v>
      </c>
      <c r="D190" s="80" t="str">
        <f t="shared" si="17"/>
        <v>Hạnh</v>
      </c>
      <c r="E190" s="80" t="str">
        <f t="shared" si="17"/>
        <v>10/02/1978</v>
      </c>
      <c r="F190" s="80" t="str">
        <f t="shared" si="17"/>
        <v>Đồng Nai</v>
      </c>
      <c r="G190" s="79"/>
      <c r="H190" s="79"/>
      <c r="I190" s="79"/>
      <c r="J190" s="79"/>
      <c r="K190" s="79"/>
      <c r="L190" s="79"/>
      <c r="M190" s="79"/>
      <c r="N190" s="109">
        <f aca="true" t="shared" si="18" ref="N190:N201">ROUND(ROUND(((IF(K190&lt;&gt;"",J190*2+K190*2,J190*2)+IF(H190&lt;&gt;"",H190,0))/(IF(K190&lt;&gt;"",4,2)+IF(H190&lt;&gt;"",1,0))*3+G190)/4,2)*0.4+IF(M190&lt;&gt;"",M190,L190)*0.6,1)</f>
        <v>0</v>
      </c>
      <c r="O190" s="104" t="str">
        <f aca="true" t="shared" si="19" ref="O190:O201">IF(OR(MAX($L$189:$L$201)=0,MAX($G$189:$K$201)=0)," Đang cập nhật các cột điểm còn thiếu",IF(F190=$P$67,F190,IF(AND(N190&lt;5,MAX(G190:K190)=0),"Học lại",IF(N190&lt;5," Thi lại",""))))</f>
        <v> Đang cập nhật các cột điểm còn thiếu</v>
      </c>
    </row>
    <row r="191" spans="1:15" ht="12.75" hidden="1">
      <c r="A191" s="2">
        <v>3</v>
      </c>
      <c r="B191" s="80" t="str">
        <f t="shared" si="17"/>
        <v>LT-1165-K21</v>
      </c>
      <c r="C191" s="80" t="str">
        <f t="shared" si="17"/>
        <v>Đặng Thị Ngọc</v>
      </c>
      <c r="D191" s="80" t="str">
        <f t="shared" si="17"/>
        <v>Hiếu</v>
      </c>
      <c r="E191" s="80" t="str">
        <f t="shared" si="17"/>
        <v>15/03/2016</v>
      </c>
      <c r="F191" s="80" t="str">
        <f t="shared" si="17"/>
        <v>BRVT</v>
      </c>
      <c r="G191" s="79"/>
      <c r="H191" s="79"/>
      <c r="I191" s="79"/>
      <c r="J191" s="79"/>
      <c r="K191" s="79"/>
      <c r="L191" s="79"/>
      <c r="M191" s="79"/>
      <c r="N191" s="109">
        <f t="shared" si="18"/>
        <v>0</v>
      </c>
      <c r="O191" s="104" t="str">
        <f t="shared" si="19"/>
        <v> Đang cập nhật các cột điểm còn thiếu</v>
      </c>
    </row>
    <row r="192" spans="1:15" ht="12.75" hidden="1">
      <c r="A192" s="2">
        <v>4</v>
      </c>
      <c r="B192" s="80" t="str">
        <f t="shared" si="17"/>
        <v>LT-1166-K21</v>
      </c>
      <c r="C192" s="80" t="str">
        <f t="shared" si="17"/>
        <v>Dương Thị Hồng</v>
      </c>
      <c r="D192" s="80" t="str">
        <f t="shared" si="17"/>
        <v>Linh</v>
      </c>
      <c r="E192" s="80" t="str">
        <f t="shared" si="17"/>
        <v>10/11/1988</v>
      </c>
      <c r="F192" s="80" t="str">
        <f t="shared" si="17"/>
        <v>Hà Tĩnh</v>
      </c>
      <c r="G192" s="79"/>
      <c r="H192" s="79"/>
      <c r="I192" s="79"/>
      <c r="J192" s="79"/>
      <c r="K192" s="79"/>
      <c r="L192" s="79"/>
      <c r="M192" s="79"/>
      <c r="N192" s="109">
        <f t="shared" si="18"/>
        <v>0</v>
      </c>
      <c r="O192" s="104" t="str">
        <f t="shared" si="19"/>
        <v> Đang cập nhật các cột điểm còn thiếu</v>
      </c>
    </row>
    <row r="193" spans="1:15" ht="12.75" hidden="1">
      <c r="A193" s="2">
        <v>5</v>
      </c>
      <c r="B193" s="80" t="str">
        <f t="shared" si="17"/>
        <v>LT-1167-K21</v>
      </c>
      <c r="C193" s="80" t="str">
        <f t="shared" si="17"/>
        <v>Nguyễn Thị</v>
      </c>
      <c r="D193" s="80" t="str">
        <f t="shared" si="17"/>
        <v>Nga</v>
      </c>
      <c r="E193" s="80">
        <f t="shared" si="17"/>
        <v>31481</v>
      </c>
      <c r="F193" s="80" t="str">
        <f t="shared" si="17"/>
        <v>Hà Tĩnh</v>
      </c>
      <c r="G193" s="79"/>
      <c r="H193" s="79"/>
      <c r="I193" s="79"/>
      <c r="J193" s="79"/>
      <c r="K193" s="79"/>
      <c r="L193" s="79"/>
      <c r="M193" s="79"/>
      <c r="N193" s="109">
        <f t="shared" si="18"/>
        <v>0</v>
      </c>
      <c r="O193" s="104" t="str">
        <f t="shared" si="19"/>
        <v> Đang cập nhật các cột điểm còn thiếu</v>
      </c>
    </row>
    <row r="194" spans="1:15" ht="12.75" hidden="1">
      <c r="A194" s="2">
        <v>6</v>
      </c>
      <c r="B194" s="80" t="str">
        <f t="shared" si="17"/>
        <v>LT-1168-K21</v>
      </c>
      <c r="C194" s="80" t="str">
        <f t="shared" si="17"/>
        <v>Nguyễn Thị Thanh</v>
      </c>
      <c r="D194" s="80" t="str">
        <f t="shared" si="17"/>
        <v>Tâm</v>
      </c>
      <c r="E194" s="80" t="str">
        <f t="shared" si="17"/>
        <v>10/01/1994</v>
      </c>
      <c r="F194" s="80" t="str">
        <f t="shared" si="17"/>
        <v>BRVT</v>
      </c>
      <c r="G194" s="79"/>
      <c r="H194" s="79"/>
      <c r="I194" s="79"/>
      <c r="J194" s="79"/>
      <c r="K194" s="79"/>
      <c r="L194" s="79"/>
      <c r="M194" s="79"/>
      <c r="N194" s="109">
        <f t="shared" si="18"/>
        <v>0</v>
      </c>
      <c r="O194" s="104" t="str">
        <f t="shared" si="19"/>
        <v> Đang cập nhật các cột điểm còn thiếu</v>
      </c>
    </row>
    <row r="195" spans="1:15" ht="12.75" hidden="1">
      <c r="A195" s="2">
        <v>7</v>
      </c>
      <c r="B195" s="80" t="str">
        <f t="shared" si="17"/>
        <v>LT-1169-K21</v>
      </c>
      <c r="C195" s="80" t="str">
        <f t="shared" si="17"/>
        <v>Bùi Thị Đoan</v>
      </c>
      <c r="D195" s="80" t="str">
        <f t="shared" si="17"/>
        <v>Trang</v>
      </c>
      <c r="E195" s="80" t="str">
        <f t="shared" si="17"/>
        <v>11/08/1990</v>
      </c>
      <c r="F195" s="80" t="str">
        <f t="shared" si="17"/>
        <v>Đồng Nai</v>
      </c>
      <c r="G195" s="79"/>
      <c r="H195" s="79"/>
      <c r="I195" s="79"/>
      <c r="J195" s="79"/>
      <c r="K195" s="79"/>
      <c r="L195" s="79"/>
      <c r="M195" s="79"/>
      <c r="N195" s="109">
        <f t="shared" si="18"/>
        <v>0</v>
      </c>
      <c r="O195" s="104" t="str">
        <f t="shared" si="19"/>
        <v> Đang cập nhật các cột điểm còn thiếu</v>
      </c>
    </row>
    <row r="196" spans="1:15" ht="12.75" hidden="1">
      <c r="A196" s="2">
        <v>8</v>
      </c>
      <c r="B196" s="80" t="str">
        <f t="shared" si="17"/>
        <v>LT-1170-K21</v>
      </c>
      <c r="C196" s="80" t="str">
        <f t="shared" si="17"/>
        <v>Dương Thúy </v>
      </c>
      <c r="D196" s="80" t="str">
        <f t="shared" si="17"/>
        <v>Vân</v>
      </c>
      <c r="E196" s="80" t="str">
        <f t="shared" si="17"/>
        <v>26/12/1991</v>
      </c>
      <c r="F196" s="80" t="str">
        <f t="shared" si="17"/>
        <v>Quãng Bình</v>
      </c>
      <c r="G196" s="79"/>
      <c r="H196" s="79"/>
      <c r="I196" s="79"/>
      <c r="J196" s="79"/>
      <c r="K196" s="79"/>
      <c r="L196" s="79"/>
      <c r="M196" s="79"/>
      <c r="N196" s="109">
        <f t="shared" si="18"/>
        <v>0</v>
      </c>
      <c r="O196" s="104" t="str">
        <f t="shared" si="19"/>
        <v> Đang cập nhật các cột điểm còn thiếu</v>
      </c>
    </row>
    <row r="197" spans="1:15" ht="12.75" hidden="1">
      <c r="A197" s="2">
        <v>9</v>
      </c>
      <c r="B197" s="80" t="str">
        <f t="shared" si="17"/>
        <v>LT-1171-K21</v>
      </c>
      <c r="C197" s="80" t="str">
        <f t="shared" si="17"/>
        <v>Trần Thị Thúy</v>
      </c>
      <c r="D197" s="80" t="str">
        <f t="shared" si="17"/>
        <v>Vân</v>
      </c>
      <c r="E197" s="80" t="str">
        <f t="shared" si="17"/>
        <v>04/03/1993</v>
      </c>
      <c r="F197" s="80" t="str">
        <f t="shared" si="17"/>
        <v>Quãng Bình</v>
      </c>
      <c r="G197" s="79"/>
      <c r="H197" s="79"/>
      <c r="I197" s="79"/>
      <c r="J197" s="79"/>
      <c r="K197" s="79"/>
      <c r="L197" s="79"/>
      <c r="M197" s="79"/>
      <c r="N197" s="109">
        <f t="shared" si="18"/>
        <v>0</v>
      </c>
      <c r="O197" s="104" t="str">
        <f t="shared" si="19"/>
        <v> Đang cập nhật các cột điểm còn thiếu</v>
      </c>
    </row>
    <row r="198" spans="1:15" ht="12.75" hidden="1">
      <c r="A198" s="2">
        <v>10</v>
      </c>
      <c r="B198" s="80" t="str">
        <f t="shared" si="17"/>
        <v>LT-1172-K21</v>
      </c>
      <c r="C198" s="80" t="str">
        <f t="shared" si="17"/>
        <v>Đoàn Thị </v>
      </c>
      <c r="D198" s="80" t="str">
        <f t="shared" si="17"/>
        <v>Hòa</v>
      </c>
      <c r="E198" s="80" t="str">
        <f t="shared" si="17"/>
        <v>20/10/1984</v>
      </c>
      <c r="F198" s="80" t="str">
        <f t="shared" si="17"/>
        <v>Quãng Bình</v>
      </c>
      <c r="G198" s="79"/>
      <c r="H198" s="79"/>
      <c r="I198" s="79"/>
      <c r="J198" s="79"/>
      <c r="K198" s="79"/>
      <c r="L198" s="79"/>
      <c r="M198" s="79"/>
      <c r="N198" s="109">
        <f t="shared" si="18"/>
        <v>0</v>
      </c>
      <c r="O198" s="104" t="str">
        <f t="shared" si="19"/>
        <v> Đang cập nhật các cột điểm còn thiếu</v>
      </c>
    </row>
    <row r="199" spans="1:15" ht="12.75" hidden="1">
      <c r="A199" s="2">
        <v>11</v>
      </c>
      <c r="B199" s="80" t="str">
        <f t="shared" si="17"/>
        <v>LT-1173-K21</v>
      </c>
      <c r="C199" s="80" t="str">
        <f t="shared" si="17"/>
        <v>Phan Thị</v>
      </c>
      <c r="D199" s="80" t="str">
        <f t="shared" si="17"/>
        <v>Thực</v>
      </c>
      <c r="E199" s="80" t="str">
        <f t="shared" si="17"/>
        <v>22/09/1984</v>
      </c>
      <c r="F199" s="80" t="str">
        <f t="shared" si="17"/>
        <v>Nghệ An</v>
      </c>
      <c r="G199" s="79"/>
      <c r="H199" s="79"/>
      <c r="I199" s="79"/>
      <c r="J199" s="79"/>
      <c r="K199" s="79"/>
      <c r="L199" s="79"/>
      <c r="M199" s="79"/>
      <c r="N199" s="109">
        <f t="shared" si="18"/>
        <v>0</v>
      </c>
      <c r="O199" s="104" t="str">
        <f t="shared" si="19"/>
        <v> Đang cập nhật các cột điểm còn thiếu</v>
      </c>
    </row>
    <row r="200" spans="1:15" ht="12.75" hidden="1">
      <c r="A200" s="2">
        <v>12</v>
      </c>
      <c r="B200" s="80" t="str">
        <f t="shared" si="17"/>
        <v>LT-1174-K21</v>
      </c>
      <c r="C200" s="80" t="str">
        <f t="shared" si="17"/>
        <v>Phan Thị Thu</v>
      </c>
      <c r="D200" s="80" t="str">
        <f t="shared" si="17"/>
        <v>Trinh</v>
      </c>
      <c r="E200" s="80" t="str">
        <f t="shared" si="17"/>
        <v>04/01/1981</v>
      </c>
      <c r="F200" s="80" t="str">
        <f t="shared" si="17"/>
        <v>Lâm Đồng</v>
      </c>
      <c r="G200" s="79"/>
      <c r="H200" s="79"/>
      <c r="I200" s="79"/>
      <c r="J200" s="79"/>
      <c r="K200" s="79"/>
      <c r="L200" s="79"/>
      <c r="M200" s="79"/>
      <c r="N200" s="109">
        <f t="shared" si="18"/>
        <v>0</v>
      </c>
      <c r="O200" s="104" t="str">
        <f t="shared" si="19"/>
        <v> Đang cập nhật các cột điểm còn thiếu</v>
      </c>
    </row>
    <row r="201" spans="1:15" ht="12.75" hidden="1">
      <c r="A201" s="2">
        <v>13</v>
      </c>
      <c r="B201" s="80" t="str">
        <f t="shared" si="17"/>
        <v>LT-1175-K21</v>
      </c>
      <c r="C201" s="80" t="str">
        <f t="shared" si="17"/>
        <v>Lê Thị</v>
      </c>
      <c r="D201" s="80" t="str">
        <f t="shared" si="17"/>
        <v>Hà</v>
      </c>
      <c r="E201" s="80" t="str">
        <f t="shared" si="17"/>
        <v>24/12/1986</v>
      </c>
      <c r="F201" s="80" t="str">
        <f t="shared" si="17"/>
        <v>Thanh Hóa</v>
      </c>
      <c r="G201" s="79"/>
      <c r="H201" s="79"/>
      <c r="I201" s="79"/>
      <c r="J201" s="79"/>
      <c r="K201" s="79"/>
      <c r="L201" s="79"/>
      <c r="M201" s="79"/>
      <c r="N201" s="109">
        <f t="shared" si="18"/>
        <v>0</v>
      </c>
      <c r="O201" s="104" t="str">
        <f t="shared" si="19"/>
        <v> Đang cập nhật các cột điểm còn thiếu</v>
      </c>
    </row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433" ht="15.75"/>
    <row r="434" ht="15.75"/>
    <row r="435" ht="15.75"/>
    <row r="436" ht="15.75"/>
  </sheetData>
  <sheetProtection password="CF75" sheet="1"/>
  <protectedRanges>
    <protectedRange sqref="F12:F17" name="Range1"/>
  </protectedRanges>
  <mergeCells count="76">
    <mergeCell ref="O186:O188"/>
    <mergeCell ref="A186:A188"/>
    <mergeCell ref="B186:B188"/>
    <mergeCell ref="C186:D188"/>
    <mergeCell ref="E186:E188"/>
    <mergeCell ref="F186:F188"/>
    <mergeCell ref="G186:G187"/>
    <mergeCell ref="G165:G166"/>
    <mergeCell ref="H165:I165"/>
    <mergeCell ref="J165:K165"/>
    <mergeCell ref="L165:M165"/>
    <mergeCell ref="N165:N167"/>
    <mergeCell ref="H186:I186"/>
    <mergeCell ref="J186:K186"/>
    <mergeCell ref="L186:M186"/>
    <mergeCell ref="N186:N188"/>
    <mergeCell ref="O165:O167"/>
    <mergeCell ref="H144:I144"/>
    <mergeCell ref="J144:K144"/>
    <mergeCell ref="L144:M144"/>
    <mergeCell ref="N144:N146"/>
    <mergeCell ref="O144:O146"/>
    <mergeCell ref="A165:A167"/>
    <mergeCell ref="B165:B167"/>
    <mergeCell ref="C165:D167"/>
    <mergeCell ref="E165:E167"/>
    <mergeCell ref="F165:F167"/>
    <mergeCell ref="A144:A146"/>
    <mergeCell ref="B144:B146"/>
    <mergeCell ref="C144:D146"/>
    <mergeCell ref="E144:E146"/>
    <mergeCell ref="F144:F146"/>
    <mergeCell ref="G144:G145"/>
    <mergeCell ref="O67:O69"/>
    <mergeCell ref="A87:A89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125:A127"/>
    <mergeCell ref="A105:A107"/>
    <mergeCell ref="A5:M5"/>
    <mergeCell ref="D24:E24"/>
    <mergeCell ref="D26:E26"/>
    <mergeCell ref="D11:E11"/>
    <mergeCell ref="H11:K11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N189:N201 M90:M102 M70:M82 M108:M120 M128:M140 G147:M159">
    <cfRule type="cellIs" priority="147" dxfId="0" operator="lessThan" stopIfTrue="1">
      <formula>5</formula>
    </cfRule>
  </conditionalFormatting>
  <conditionalFormatting sqref="F32:F38">
    <cfRule type="cellIs" priority="127" dxfId="0" operator="lessThan" stopIfTrue="1">
      <formula>5</formula>
    </cfRule>
  </conditionalFormatting>
  <conditionalFormatting sqref="G128:L140">
    <cfRule type="cellIs" priority="67" dxfId="7" operator="lessThan">
      <formula>5</formula>
    </cfRule>
  </conditionalFormatting>
  <conditionalFormatting sqref="L128:L140">
    <cfRule type="cellIs" priority="58" dxfId="7" operator="lessThan">
      <formula>5</formula>
    </cfRule>
  </conditionalFormatting>
  <conditionalFormatting sqref="L128:L140">
    <cfRule type="cellIs" priority="50" dxfId="7" operator="lessThan">
      <formula>5</formula>
    </cfRule>
  </conditionalFormatting>
  <conditionalFormatting sqref="G128:K140">
    <cfRule type="cellIs" priority="49" dxfId="7" operator="lessThan">
      <formula>5</formula>
    </cfRule>
  </conditionalFormatting>
  <conditionalFormatting sqref="L128:L140">
    <cfRule type="cellIs" priority="47" dxfId="7" operator="lessThan">
      <formula>5</formula>
    </cfRule>
  </conditionalFormatting>
  <conditionalFormatting sqref="G70:K82">
    <cfRule type="cellIs" priority="16" dxfId="7" operator="lessThan">
      <formula>5</formula>
    </cfRule>
  </conditionalFormatting>
  <conditionalFormatting sqref="G90:L102">
    <cfRule type="cellIs" priority="12" dxfId="7" operator="lessThan">
      <formula>5</formula>
    </cfRule>
  </conditionalFormatting>
  <conditionalFormatting sqref="G108:L120">
    <cfRule type="cellIs" priority="10" dxfId="7" operator="lessThan">
      <formula>5</formula>
    </cfRule>
  </conditionalFormatting>
  <conditionalFormatting sqref="L70:L82">
    <cfRule type="cellIs" priority="6" dxfId="0" operator="lessThan" stopIfTrue="1">
      <formula>5</formula>
    </cfRule>
  </conditionalFormatting>
  <conditionalFormatting sqref="N70:N82">
    <cfRule type="cellIs" priority="7" dxfId="0" operator="lessThan" stopIfTrue="1">
      <formula>5</formula>
    </cfRule>
  </conditionalFormatting>
  <conditionalFormatting sqref="N90:N102">
    <cfRule type="cellIs" priority="5" dxfId="0" operator="lessThan" stopIfTrue="1">
      <formula>5</formula>
    </cfRule>
  </conditionalFormatting>
  <conditionalFormatting sqref="N108:N120">
    <cfRule type="cellIs" priority="4" dxfId="0" operator="lessThan" stopIfTrue="1">
      <formula>5</formula>
    </cfRule>
  </conditionalFormatting>
  <conditionalFormatting sqref="N128:N140">
    <cfRule type="cellIs" priority="3" dxfId="0" operator="lessThan" stopIfTrue="1">
      <formula>5</formula>
    </cfRule>
  </conditionalFormatting>
  <conditionalFormatting sqref="N147:N159">
    <cfRule type="cellIs" priority="2" dxfId="0" operator="lessThan" stopIfTrue="1">
      <formula>5</formula>
    </cfRule>
  </conditionalFormatting>
  <conditionalFormatting sqref="N168:N180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$B$70:$B$82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2018-07-10T13:05:14Z</dcterms:modified>
  <cp:category/>
  <cp:version/>
  <cp:contentType/>
  <cp:contentStatus/>
</cp:coreProperties>
</file>