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556" activeTab="0"/>
  </bookViews>
  <sheets>
    <sheet name="DUALENWEB" sheetId="1" r:id="rId1"/>
  </sheets>
  <definedNames/>
  <calcPr fullCalcOnLoad="1"/>
</workbook>
</file>

<file path=xl/sharedStrings.xml><?xml version="1.0" encoding="utf-8"?>
<sst xmlns="http://schemas.openxmlformats.org/spreadsheetml/2006/main" count="320" uniqueCount="168">
  <si>
    <t>BỘ GIÁO DỤC VÀ ĐÀO TẠO</t>
  </si>
  <si>
    <t>TRƯỜNG ĐẠI HỌC BÀ RỊA VŨNG TÀU</t>
  </si>
  <si>
    <t>STT</t>
  </si>
  <si>
    <t>HỌ VÀ TÊN</t>
  </si>
  <si>
    <t>NGÀY SINH</t>
  </si>
  <si>
    <t>NƠI SINH</t>
  </si>
  <si>
    <t>Điểm 
chuyê cần &amp; Thái độ học tập</t>
  </si>
  <si>
    <t>Điểm
 kiêm tra thường xuyên</t>
  </si>
  <si>
    <t>Điểm 
kiêm tra định kỳ</t>
  </si>
  <si>
    <t>Điểm thi học phần</t>
  </si>
  <si>
    <t>Điểm tổng kết học phần</t>
  </si>
  <si>
    <t>Ghi chú</t>
  </si>
  <si>
    <t>Bài 1</t>
  </si>
  <si>
    <t>Bài 2</t>
  </si>
  <si>
    <r>
      <t>Ngành:</t>
    </r>
    <r>
      <rPr>
        <b/>
        <sz val="14"/>
        <rFont val="Times New Roman"/>
        <family val="1"/>
      </rPr>
      <t xml:space="preserve"> Kế toán</t>
    </r>
  </si>
  <si>
    <t>Giáo viên giảng dạy:</t>
  </si>
  <si>
    <t>Ngày Thi :</t>
  </si>
  <si>
    <t>Thời gian làm bài:</t>
  </si>
  <si>
    <t>Phút</t>
  </si>
  <si>
    <t>Ngày hiện hành</t>
  </si>
  <si>
    <t>Ngày cập nhật:</t>
  </si>
  <si>
    <t>Tổng số SV:</t>
  </si>
  <si>
    <t xml:space="preserve">Họ và tên SV: </t>
  </si>
  <si>
    <t xml:space="preserve">Ngày Sinh: </t>
  </si>
  <si>
    <t xml:space="preserve">Nơi sinh: </t>
  </si>
  <si>
    <t>DANH MỤC MÔN HỌC</t>
  </si>
  <si>
    <t>stt</t>
  </si>
  <si>
    <t>giáo viên gảng</t>
  </si>
  <si>
    <t>Ngày thi</t>
  </si>
  <si>
    <t>Thời gian(phút)</t>
  </si>
  <si>
    <t>Ngày cập nhật</t>
  </si>
  <si>
    <t>DANH SÁCH MỚI</t>
  </si>
  <si>
    <t>Học phần</t>
  </si>
  <si>
    <t>KẾT QUẢ HỌC TẬP</t>
  </si>
  <si>
    <t xml:space="preserve">GHI CHÚ: </t>
  </si>
  <si>
    <t>Phần tính toán trung gian</t>
  </si>
  <si>
    <t xml:space="preserve">ĐIỂM KT THƯỜNG XUYỀN: </t>
  </si>
  <si>
    <t xml:space="preserve">ĐIỂM THI LẦN 1: </t>
  </si>
  <si>
    <t xml:space="preserve">ĐIỂM TRUNG BÌNH: </t>
  </si>
  <si>
    <t>Lần 1</t>
  </si>
  <si>
    <t>Lần 2</t>
  </si>
  <si>
    <t>Mã 
Sinh viên</t>
  </si>
  <si>
    <t>Học phần 7</t>
  </si>
  <si>
    <t>số bài kt</t>
  </si>
  <si>
    <t>Đồng Nai</t>
  </si>
  <si>
    <t>Trang</t>
  </si>
  <si>
    <t>`</t>
  </si>
  <si>
    <t>BRVT</t>
  </si>
  <si>
    <t>-</t>
  </si>
  <si>
    <t>Bà Rịa</t>
  </si>
  <si>
    <t>TRƯỜNG TRUNG CẤP CHUYÊN NGHIỆP BÀ RỊA</t>
  </si>
  <si>
    <t>Đề Nghị Sinh viên hoàn thành học phí trước ngày 27/10 để được cập nhật điểm</t>
  </si>
  <si>
    <r>
      <t>Bậc đào tạo:</t>
    </r>
    <r>
      <rPr>
        <b/>
        <sz val="14"/>
        <rFont val="Times New Roman"/>
        <family val="1"/>
      </rPr>
      <t xml:space="preserve"> Đại học liên thông từ Trung cấp</t>
    </r>
  </si>
  <si>
    <t>Tây Ninh</t>
  </si>
  <si>
    <t>Phú Thọ</t>
  </si>
  <si>
    <t>Phước Tuy</t>
  </si>
  <si>
    <t>Thanh</t>
  </si>
  <si>
    <t>Long Đất</t>
  </si>
  <si>
    <t>Mai</t>
  </si>
  <si>
    <t>Quảng Ngãi</t>
  </si>
  <si>
    <t>Tuân</t>
  </si>
  <si>
    <t xml:space="preserve">ĐIỂM KT ĐỊNH KỲ </t>
  </si>
  <si>
    <t>BẢNG ĐIỂM LỚP ĐẠI HỌC LIÊN THÔNG TỪ TRUNG CẤP KHÓA 25</t>
  </si>
  <si>
    <t>ỦY BAN NHÂN DÂN TỈNH BRVT</t>
  </si>
  <si>
    <t>Tư tưởng Hồ Chí Minh</t>
  </si>
  <si>
    <t>Thầy Tĩnh</t>
  </si>
  <si>
    <t>Kiểm toán tài chính 1</t>
  </si>
  <si>
    <t>Cô Loan</t>
  </si>
  <si>
    <t>Kinh tế vi mô</t>
  </si>
  <si>
    <t>Thầy Hân</t>
  </si>
  <si>
    <t>LT-1191-K25</t>
  </si>
  <si>
    <t>Phạm Thị Phương</t>
  </si>
  <si>
    <t>Ánh</t>
  </si>
  <si>
    <t>22/12/1994</t>
  </si>
  <si>
    <t>LT-1192-K25</t>
  </si>
  <si>
    <t xml:space="preserve">Phạm Thị </t>
  </si>
  <si>
    <t>Hồng</t>
  </si>
  <si>
    <t>08/12/1980</t>
  </si>
  <si>
    <t>LT-1193-K25</t>
  </si>
  <si>
    <t xml:space="preserve">Đoàn Thị Ngọc </t>
  </si>
  <si>
    <t>27/06/1979</t>
  </si>
  <si>
    <t>LT-1194-K25</t>
  </si>
  <si>
    <t xml:space="preserve">Đặng Thị </t>
  </si>
  <si>
    <t>Huyền</t>
  </si>
  <si>
    <t>2711/1984</t>
  </si>
  <si>
    <t>LT-1195-K25</t>
  </si>
  <si>
    <t xml:space="preserve">Phan Huỳnh Mỹ </t>
  </si>
  <si>
    <t>Linh</t>
  </si>
  <si>
    <t>03/06/1995</t>
  </si>
  <si>
    <t>LT-1196-K25</t>
  </si>
  <si>
    <t xml:space="preserve">Cai Thị Xuân </t>
  </si>
  <si>
    <t>25/09/1992</t>
  </si>
  <si>
    <t>LT-1197-K25</t>
  </si>
  <si>
    <t>Trương Huỳnh</t>
  </si>
  <si>
    <t>Như</t>
  </si>
  <si>
    <t>22/11/1990</t>
  </si>
  <si>
    <t>LT-1198-K25</t>
  </si>
  <si>
    <t>Phan Thị Thu</t>
  </si>
  <si>
    <t>Oanh</t>
  </si>
  <si>
    <t>19/05/1985</t>
  </si>
  <si>
    <t>LT-1199-K25</t>
  </si>
  <si>
    <t xml:space="preserve">Quách Thị </t>
  </si>
  <si>
    <t>Phê</t>
  </si>
  <si>
    <t>10/04/1984</t>
  </si>
  <si>
    <t>LT-1200-K25</t>
  </si>
  <si>
    <t xml:space="preserve">Lê Thị Ngọc </t>
  </si>
  <si>
    <t>Tâm</t>
  </si>
  <si>
    <t>02/06/1988</t>
  </si>
  <si>
    <t>LT-1201-K25</t>
  </si>
  <si>
    <t xml:space="preserve">Nguyễn Quốc </t>
  </si>
  <si>
    <t>06/11/1982</t>
  </si>
  <si>
    <t>LT-1202-K25</t>
  </si>
  <si>
    <t>Huỳnh Thị Bích</t>
  </si>
  <si>
    <t>Tiên</t>
  </si>
  <si>
    <t>15/12/1991</t>
  </si>
  <si>
    <t>LT-1203-K25</t>
  </si>
  <si>
    <t>Phạm Thị</t>
  </si>
  <si>
    <t>Tình</t>
  </si>
  <si>
    <t>02/07/1983</t>
  </si>
  <si>
    <t>LT-1204-K25</t>
  </si>
  <si>
    <t xml:space="preserve">Bùi Thị Huỳnh </t>
  </si>
  <si>
    <t>11/12/1996</t>
  </si>
  <si>
    <t>LT-1205-K25</t>
  </si>
  <si>
    <t xml:space="preserve">Trần Văn </t>
  </si>
  <si>
    <t>20/01/1985</t>
  </si>
  <si>
    <t>LT-1206-K25</t>
  </si>
  <si>
    <t xml:space="preserve">Phạm Quang </t>
  </si>
  <si>
    <t>Tùng</t>
  </si>
  <si>
    <t>28/08/1988</t>
  </si>
  <si>
    <t>LT-1207-K25</t>
  </si>
  <si>
    <t>Nguyễn Thị Hoàng</t>
  </si>
  <si>
    <t>05/12/1986</t>
  </si>
  <si>
    <t>LT-1208-K25</t>
  </si>
  <si>
    <t xml:space="preserve">Nguyễn Thị Hồng </t>
  </si>
  <si>
    <t>Thơm</t>
  </si>
  <si>
    <t>16/08/1992</t>
  </si>
  <si>
    <t>LT-1209-K25</t>
  </si>
  <si>
    <t>Nguyễn Minh</t>
  </si>
  <si>
    <t>Duy</t>
  </si>
  <si>
    <t>20/05/1989</t>
  </si>
  <si>
    <t>LT-1210-K25</t>
  </si>
  <si>
    <t xml:space="preserve">Vũ Thị </t>
  </si>
  <si>
    <t>Vui</t>
  </si>
  <si>
    <t>10/08/1994</t>
  </si>
  <si>
    <t>LT-1211-K25</t>
  </si>
  <si>
    <t xml:space="preserve">Đỗ Viết </t>
  </si>
  <si>
    <t>Long</t>
  </si>
  <si>
    <t>24/10/1988</t>
  </si>
  <si>
    <t>LT-1212-K25</t>
  </si>
  <si>
    <t xml:space="preserve">Lê Thị </t>
  </si>
  <si>
    <t>Bình</t>
  </si>
  <si>
    <t>02/01/1999</t>
  </si>
  <si>
    <t>LT-1213-K25</t>
  </si>
  <si>
    <t xml:space="preserve">Võ Anh </t>
  </si>
  <si>
    <t>Thạch</t>
  </si>
  <si>
    <t>10/05/1995</t>
  </si>
  <si>
    <t>LT-1214-K25</t>
  </si>
  <si>
    <t>Lưu Ý</t>
  </si>
  <si>
    <t>Nhi</t>
  </si>
  <si>
    <t>30/09/1998</t>
  </si>
  <si>
    <t>LT-1215-K25</t>
  </si>
  <si>
    <t>Hoàng Minh</t>
  </si>
  <si>
    <t>Thái</t>
  </si>
  <si>
    <t>21/11/1996</t>
  </si>
  <si>
    <t>LT-1216-K25</t>
  </si>
  <si>
    <t xml:space="preserve">Lê Nguyễn Bích </t>
  </si>
  <si>
    <t>Toàn</t>
  </si>
  <si>
    <t>17/09/1984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</si>
</sst>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&quot;VND&quot;#,##0_);\(&quot;VND&quot;#,##0\)"/>
    <numFmt numFmtId="175" formatCode="&quot;VND&quot;#,##0_);[Red]\(&quot;VND&quot;#,##0\)"/>
    <numFmt numFmtId="176" formatCode="&quot;VND&quot;#,##0.00_);\(&quot;VND&quot;#,##0.00\)"/>
    <numFmt numFmtId="177" formatCode="&quot;VND&quot;#,##0.00_);[Red]\(&quot;VND&quot;#,##0.00\)"/>
    <numFmt numFmtId="178" formatCode="_(&quot;VND&quot;* #,##0_);_(&quot;VND&quot;* \(#,##0\);_(&quot;VND&quot;* &quot;-&quot;_);_(@_)"/>
    <numFmt numFmtId="179" formatCode="_(&quot;VND&quot;* #,##0.00_);_(&quot;VND&quot;* \(#,##0.00\);_(&quot;VND&quot;* &quot;-&quot;&quot;?&quot;&quot;?&quot;_);_(@_)"/>
    <numFmt numFmtId="180" formatCode="_(* #,##0.00_);_(* \(#,##0.00\);_(* &quot;-&quot;&quot;?&quot;&quot;?&quot;_);_(@_)"/>
    <numFmt numFmtId="181" formatCode="_(&quot;$&quot;* #,##0.00_);_(&quot;$&quot;* \(#,##0.00\);_(&quot;$&quot;* &quot;-&quot;&quot;?&quot;&quot;?&quot;_);_(@_)"/>
    <numFmt numFmtId="182" formatCode="#,##0\ &quot;đồng&quot;;\-#,##0\ &quot;đồng&quot;"/>
    <numFmt numFmtId="183" formatCode="#,##0\ &quot;đồng&quot;;[Red]\-#,##0\ &quot;đồng&quot;"/>
    <numFmt numFmtId="184" formatCode="#,##0.00\ &quot;đồng&quot;;\-#,##0.00\ &quot;đồng&quot;"/>
    <numFmt numFmtId="185" formatCode="#,##0.00\ &quot;đồng&quot;;[Red]\-#,##0.00\ &quot;đồng&quot;"/>
    <numFmt numFmtId="186" formatCode="_-* #,##0\ &quot;đồng&quot;_-;\-* #,##0\ &quot;đồng&quot;_-;_-* &quot;-&quot;\ &quot;đồng&quot;_-;_-@_-"/>
    <numFmt numFmtId="187" formatCode="_-* #,##0\ _đ_ồ_n_g_-;\-* #,##0\ _đ_ồ_n_g_-;_-* &quot;-&quot;\ _đ_ồ_n_g_-;_-@_-"/>
    <numFmt numFmtId="188" formatCode="_-* #,##0.00\ &quot;đồng&quot;_-;\-* #,##0.00\ &quot;đồng&quot;_-;_-* &quot;-&quot;&quot;?&quot;&quot;?&quot;\ &quot;đồng&quot;_-;_-@_-"/>
    <numFmt numFmtId="189" formatCode="_-* #,##0.00\ _đ_ồ_n_g_-;\-* #,##0.00\ _đ_ồ_n_g_-;_-* &quot;-&quot;&quot;?&quot;&quot;?&quot;\ _đ_ồ_n_g_-;_-@_-"/>
    <numFmt numFmtId="190" formatCode="#,##0\ &quot;₫&quot;;\-#,##0\ &quot;₫&quot;"/>
    <numFmt numFmtId="191" formatCode="#,##0\ &quot;₫&quot;;[Red]\-#,##0\ &quot;₫&quot;"/>
    <numFmt numFmtId="192" formatCode="#,##0.00\ &quot;₫&quot;;\-#,##0.00\ &quot;₫&quot;"/>
    <numFmt numFmtId="193" formatCode="#,##0.00\ &quot;₫&quot;;[Red]\-#,##0.00\ &quot;₫&quot;"/>
    <numFmt numFmtId="194" formatCode="_-* #,##0\ &quot;₫&quot;_-;\-* #,##0\ &quot;₫&quot;_-;_-* &quot;-&quot;\ &quot;₫&quot;_-;_-@_-"/>
    <numFmt numFmtId="195" formatCode="_-* #,##0\ _₫_-;\-* #,##0\ _₫_-;_-* &quot;-&quot;\ _₫_-;_-@_-"/>
    <numFmt numFmtId="196" formatCode="_-* #,##0.00\ &quot;₫&quot;_-;\-* #,##0.00\ &quot;₫&quot;_-;_-* &quot;-&quot;&quot;?&quot;&quot;?&quot;\ &quot;₫&quot;_-;_-@_-"/>
    <numFmt numFmtId="197" formatCode="_-* #,##0.00\ _₫_-;\-* #,##0.00\ _₫_-;_-* &quot;-&quot;&quot;?&quot;&quot;?&quot;\ _₫_-;_-@_-"/>
    <numFmt numFmtId="198" formatCode="0.0"/>
    <numFmt numFmtId="199" formatCode="0.0;[Red]0.0"/>
    <numFmt numFmtId="200" formatCode="[$-409]dddd\,\ mmmm\ dd\,\ yyyy"/>
    <numFmt numFmtId="201" formatCode="m/d/yy;@"/>
    <numFmt numFmtId="202" formatCode="[$-409]h:mm:ss\ AM/PM"/>
    <numFmt numFmtId="203" formatCode="mmm\-yyyy"/>
    <numFmt numFmtId="204" formatCode="0.000"/>
    <numFmt numFmtId="205" formatCode="[$-409]dddd\,\ mmmm\ d\,\ yyyy"/>
  </numFmts>
  <fonts count="103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6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20"/>
      <color indexed="48"/>
      <name val="Times New Roman"/>
      <family val="1"/>
    </font>
    <font>
      <b/>
      <u val="single"/>
      <sz val="12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24"/>
      <name val="Times New Roman"/>
      <family val="1"/>
    </font>
    <font>
      <b/>
      <sz val="14"/>
      <color indexed="12"/>
      <name val="Times New Roman"/>
      <family val="1"/>
    </font>
    <font>
      <i/>
      <u val="single"/>
      <sz val="11"/>
      <color indexed="10"/>
      <name val="Times New Roman"/>
      <family val="1"/>
    </font>
    <font>
      <b/>
      <i/>
      <sz val="14"/>
      <color indexed="12"/>
      <name val="Times New Roman"/>
      <family val="1"/>
    </font>
    <font>
      <i/>
      <u val="single"/>
      <sz val="12"/>
      <name val="Times New Roman"/>
      <family val="1"/>
    </font>
    <font>
      <b/>
      <i/>
      <u val="single"/>
      <sz val="12"/>
      <color indexed="10"/>
      <name val="Times New Roman"/>
      <family val="1"/>
    </font>
    <font>
      <b/>
      <i/>
      <u val="single"/>
      <sz val="16"/>
      <color indexed="10"/>
      <name val="Times New Roman"/>
      <family val="1"/>
    </font>
    <font>
      <i/>
      <u val="single"/>
      <sz val="14"/>
      <name val="Times New Roman"/>
      <family val="1"/>
    </font>
    <font>
      <i/>
      <u val="single"/>
      <sz val="14"/>
      <color indexed="10"/>
      <name val="Times New Roman"/>
      <family val="1"/>
    </font>
    <font>
      <b/>
      <sz val="14"/>
      <color indexed="16"/>
      <name val="Times New Roman"/>
      <family val="1"/>
    </font>
    <font>
      <b/>
      <sz val="14"/>
      <color indexed="61"/>
      <name val="Times New Roman"/>
      <family val="1"/>
    </font>
    <font>
      <sz val="12"/>
      <color indexed="61"/>
      <name val="Times New Roman"/>
      <family val="1"/>
    </font>
    <font>
      <sz val="16"/>
      <color indexed="12"/>
      <name val="Times New Roman"/>
      <family val="1"/>
    </font>
    <font>
      <sz val="16"/>
      <name val="Times New Roman"/>
      <family val="1"/>
    </font>
    <font>
      <b/>
      <sz val="16"/>
      <color indexed="12"/>
      <name val="Times New Roman"/>
      <family val="1"/>
    </font>
    <font>
      <b/>
      <i/>
      <sz val="12"/>
      <name val="Times New Roman"/>
      <family val="1"/>
    </font>
    <font>
      <b/>
      <i/>
      <sz val="18"/>
      <color indexed="12"/>
      <name val="Times New Roman"/>
      <family val="1"/>
    </font>
    <font>
      <b/>
      <sz val="28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26"/>
      <name val="Times New Roman"/>
      <family val="1"/>
    </font>
    <font>
      <b/>
      <sz val="16"/>
      <color indexed="16"/>
      <name val="Times New Roman"/>
      <family val="1"/>
    </font>
    <font>
      <sz val="13"/>
      <name val="Times New Roman"/>
      <family val="1"/>
    </font>
    <font>
      <sz val="12"/>
      <name val="Arial"/>
      <family val="2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30"/>
      <name val="Times New Roman"/>
      <family val="1"/>
    </font>
    <font>
      <b/>
      <sz val="16"/>
      <color indexed="62"/>
      <name val="Times New Roman"/>
      <family val="1"/>
    </font>
    <font>
      <b/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indexed="10"/>
      <name val="Times New Roman"/>
      <family val="1"/>
    </font>
    <font>
      <b/>
      <sz val="26"/>
      <color indexed="12"/>
      <name val="Times New Roman"/>
      <family val="0"/>
    </font>
    <font>
      <b/>
      <sz val="20"/>
      <color indexed="12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70C0"/>
      <name val="Times New Roman"/>
      <family val="1"/>
    </font>
    <font>
      <b/>
      <sz val="16"/>
      <color theme="4" tint="-0.24997000396251678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ashed"/>
      <bottom style="dashed"/>
    </border>
    <border>
      <left>
        <color indexed="63"/>
      </left>
      <right style="thin"/>
      <top style="thin"/>
      <bottom style="thin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/>
      <right/>
      <top style="thin"/>
      <bottom/>
    </border>
    <border>
      <left style="thin"/>
      <right/>
      <top style="dotted"/>
      <bottom>
        <color indexed="63"/>
      </bottom>
    </border>
    <border>
      <left/>
      <right style="thin"/>
      <top style="dotted"/>
      <bottom/>
    </border>
    <border>
      <left style="thin"/>
      <right style="thin"/>
      <top style="dott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/>
      <top>
        <color indexed="63"/>
      </top>
      <bottom style="dott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81" fillId="28" borderId="2" applyNumberFormat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7" fillId="30" borderId="1" applyNumberFormat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90" fillId="27" borderId="8" applyNumberFormat="0" applyAlignment="0" applyProtection="0"/>
    <xf numFmtId="9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5" fillId="0" borderId="0" xfId="57" applyFont="1" applyBorder="1" applyAlignment="1">
      <alignment horizontal="center"/>
      <protection/>
    </xf>
    <xf numFmtId="0" fontId="19" fillId="0" borderId="0" xfId="57" applyFont="1" applyBorder="1" applyAlignment="1">
      <alignment horizontal="center"/>
      <protection/>
    </xf>
    <xf numFmtId="0" fontId="14" fillId="0" borderId="0" xfId="0" applyFont="1" applyBorder="1" applyAlignment="1">
      <alignment horizontal="right"/>
    </xf>
    <xf numFmtId="14" fontId="20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14" fontId="17" fillId="0" borderId="0" xfId="0" applyNumberFormat="1" applyFont="1" applyBorder="1" applyAlignment="1">
      <alignment/>
    </xf>
    <xf numFmtId="0" fontId="24" fillId="0" borderId="0" xfId="0" applyFont="1" applyBorder="1" applyAlignment="1">
      <alignment horizontal="center"/>
    </xf>
    <xf numFmtId="14" fontId="21" fillId="0" borderId="0" xfId="0" applyNumberFormat="1" applyFont="1" applyBorder="1" applyAlignment="1" quotePrefix="1">
      <alignment horizontal="center"/>
    </xf>
    <xf numFmtId="14" fontId="2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6" fillId="0" borderId="0" xfId="57" applyFont="1" applyBorder="1" applyAlignment="1">
      <alignment horizontal="center"/>
      <protection/>
    </xf>
    <xf numFmtId="0" fontId="25" fillId="0" borderId="0" xfId="0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0" fontId="27" fillId="0" borderId="0" xfId="0" applyFont="1" applyBorder="1" applyAlignment="1">
      <alignment/>
    </xf>
    <xf numFmtId="1" fontId="16" fillId="0" borderId="10" xfId="0" applyNumberFormat="1" applyFont="1" applyBorder="1" applyAlignment="1" quotePrefix="1">
      <alignment horizontal="center"/>
    </xf>
    <xf numFmtId="14" fontId="27" fillId="0" borderId="0" xfId="0" applyNumberFormat="1" applyFont="1" applyBorder="1" applyAlignment="1">
      <alignment horizontal="center"/>
    </xf>
    <xf numFmtId="14" fontId="12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14" fontId="12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14" fontId="31" fillId="0" borderId="10" xfId="0" applyNumberFormat="1" applyFont="1" applyFill="1" applyBorder="1" applyAlignment="1">
      <alignment horizontal="left"/>
    </xf>
    <xf numFmtId="14" fontId="32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Fill="1" applyAlignment="1">
      <alignment/>
    </xf>
    <xf numFmtId="2" fontId="2" fillId="0" borderId="0" xfId="0" applyNumberFormat="1" applyFont="1" applyAlignment="1">
      <alignment/>
    </xf>
    <xf numFmtId="0" fontId="10" fillId="0" borderId="0" xfId="0" applyFont="1" applyAlignment="1">
      <alignment/>
    </xf>
    <xf numFmtId="2" fontId="12" fillId="0" borderId="0" xfId="0" applyNumberFormat="1" applyFont="1" applyAlignment="1">
      <alignment/>
    </xf>
    <xf numFmtId="14" fontId="11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right"/>
    </xf>
    <xf numFmtId="0" fontId="12" fillId="0" borderId="0" xfId="57" applyFont="1" applyFill="1" applyAlignment="1">
      <alignment horizontal="center"/>
      <protection/>
    </xf>
    <xf numFmtId="0" fontId="12" fillId="0" borderId="0" xfId="57" applyFont="1" applyFill="1">
      <alignment/>
      <protection/>
    </xf>
    <xf numFmtId="0" fontId="34" fillId="0" borderId="0" xfId="0" applyFont="1" applyAlignment="1">
      <alignment/>
    </xf>
    <xf numFmtId="0" fontId="12" fillId="0" borderId="0" xfId="0" applyFont="1" applyFill="1" applyAlignment="1">
      <alignment/>
    </xf>
    <xf numFmtId="14" fontId="22" fillId="0" borderId="0" xfId="0" applyNumberFormat="1" applyFont="1" applyBorder="1" applyAlignment="1" quotePrefix="1">
      <alignment horizontal="center"/>
    </xf>
    <xf numFmtId="14" fontId="22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57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/>
    </xf>
    <xf numFmtId="0" fontId="8" fillId="0" borderId="0" xfId="57" applyFont="1" applyFill="1" applyBorder="1" applyAlignment="1">
      <alignment horizontal="center"/>
      <protection/>
    </xf>
    <xf numFmtId="0" fontId="12" fillId="33" borderId="10" xfId="0" applyFont="1" applyFill="1" applyBorder="1" applyAlignment="1">
      <alignment/>
    </xf>
    <xf numFmtId="14" fontId="12" fillId="33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4" fontId="12" fillId="0" borderId="10" xfId="0" applyNumberFormat="1" applyFont="1" applyFill="1" applyBorder="1" applyAlignment="1" quotePrefix="1">
      <alignment/>
    </xf>
    <xf numFmtId="0" fontId="20" fillId="34" borderId="0" xfId="0" applyFont="1" applyFill="1" applyBorder="1" applyAlignment="1">
      <alignment/>
    </xf>
    <xf numFmtId="0" fontId="20" fillId="34" borderId="0" xfId="0" applyFont="1" applyFill="1" applyBorder="1" applyAlignment="1">
      <alignment horizontal="center" vertical="center"/>
    </xf>
    <xf numFmtId="0" fontId="20" fillId="34" borderId="0" xfId="0" applyFont="1" applyFill="1" applyAlignment="1">
      <alignment/>
    </xf>
    <xf numFmtId="0" fontId="20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2" fillId="0" borderId="11" xfId="0" applyFont="1" applyBorder="1" applyAlignment="1">
      <alignment/>
    </xf>
    <xf numFmtId="2" fontId="12" fillId="0" borderId="11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6" fillId="0" borderId="0" xfId="0" applyFont="1" applyAlignment="1">
      <alignment horizontal="right"/>
    </xf>
    <xf numFmtId="14" fontId="16" fillId="0" borderId="0" xfId="0" applyNumberFormat="1" applyFont="1" applyBorder="1" applyAlignment="1">
      <alignment horizontal="right"/>
    </xf>
    <xf numFmtId="14" fontId="35" fillId="0" borderId="13" xfId="0" applyNumberFormat="1" applyFont="1" applyBorder="1" applyAlignment="1">
      <alignment/>
    </xf>
    <xf numFmtId="14" fontId="35" fillId="0" borderId="11" xfId="0" applyNumberFormat="1" applyFont="1" applyBorder="1" applyAlignment="1">
      <alignment/>
    </xf>
    <xf numFmtId="14" fontId="12" fillId="0" borderId="11" xfId="0" applyNumberFormat="1" applyFont="1" applyBorder="1" applyAlignment="1">
      <alignment/>
    </xf>
    <xf numFmtId="14" fontId="12" fillId="0" borderId="12" xfId="0" applyNumberFormat="1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8" fillId="0" borderId="1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vertical="center" wrapText="1"/>
    </xf>
    <xf numFmtId="198" fontId="0" fillId="0" borderId="10" xfId="0" applyNumberFormat="1" applyBorder="1" applyAlignment="1">
      <alignment/>
    </xf>
    <xf numFmtId="0" fontId="3" fillId="0" borderId="14" xfId="0" applyFont="1" applyBorder="1" applyAlignment="1">
      <alignment horizontal="center"/>
    </xf>
    <xf numFmtId="0" fontId="16" fillId="0" borderId="13" xfId="0" applyFont="1" applyBorder="1" applyAlignment="1">
      <alignment horizontal="left"/>
    </xf>
    <xf numFmtId="0" fontId="12" fillId="35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39" fillId="0" borderId="10" xfId="0" applyFont="1" applyBorder="1" applyAlignment="1">
      <alignment/>
    </xf>
    <xf numFmtId="0" fontId="9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4" fontId="33" fillId="0" borderId="0" xfId="0" applyNumberFormat="1" applyFont="1" applyBorder="1" applyAlignment="1" applyProtection="1">
      <alignment/>
      <protection locked="0"/>
    </xf>
    <xf numFmtId="14" fontId="42" fillId="0" borderId="0" xfId="0" applyNumberFormat="1" applyFont="1" applyAlignment="1">
      <alignment/>
    </xf>
    <xf numFmtId="198" fontId="44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9" fontId="2" fillId="0" borderId="10" xfId="60" applyFont="1" applyBorder="1" applyAlignment="1">
      <alignment horizontal="center" vertical="center" wrapText="1"/>
    </xf>
    <xf numFmtId="0" fontId="94" fillId="0" borderId="0" xfId="0" applyFont="1" applyBorder="1" applyAlignment="1">
      <alignment/>
    </xf>
    <xf numFmtId="198" fontId="95" fillId="0" borderId="10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2" fontId="45" fillId="36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2" fontId="95" fillId="0" borderId="10" xfId="0" applyNumberFormat="1" applyFont="1" applyBorder="1" applyAlignment="1">
      <alignment horizontal="left"/>
    </xf>
    <xf numFmtId="0" fontId="96" fillId="36" borderId="24" xfId="0" applyFont="1" applyFill="1" applyBorder="1" applyAlignment="1">
      <alignment horizontal="center" vertical="center" shrinkToFit="1"/>
    </xf>
    <xf numFmtId="198" fontId="44" fillId="0" borderId="1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shrinkToFit="1"/>
    </xf>
    <xf numFmtId="0" fontId="43" fillId="0" borderId="0" xfId="0" applyNumberFormat="1" applyFont="1" applyBorder="1" applyAlignment="1">
      <alignment horizontal="center" vertical="center" shrinkToFit="1"/>
    </xf>
    <xf numFmtId="0" fontId="97" fillId="36" borderId="0" xfId="0" applyFont="1" applyFill="1" applyBorder="1" applyAlignment="1">
      <alignment horizontal="left" vertical="center" shrinkToFit="1"/>
    </xf>
    <xf numFmtId="0" fontId="98" fillId="36" borderId="0" xfId="0" applyFont="1" applyFill="1" applyBorder="1" applyAlignment="1">
      <alignment horizontal="left" vertical="center" shrinkToFit="1"/>
    </xf>
    <xf numFmtId="49" fontId="97" fillId="36" borderId="0" xfId="0" applyNumberFormat="1" applyFont="1" applyFill="1" applyBorder="1" applyAlignment="1" quotePrefix="1">
      <alignment horizontal="center" vertical="center" shrinkToFit="1"/>
    </xf>
    <xf numFmtId="0" fontId="0" fillId="0" borderId="0" xfId="0" applyFont="1" applyBorder="1" applyAlignment="1">
      <alignment/>
    </xf>
    <xf numFmtId="0" fontId="12" fillId="0" borderId="10" xfId="0" applyFont="1" applyFill="1" applyBorder="1" applyAlignment="1" quotePrefix="1">
      <alignment/>
    </xf>
    <xf numFmtId="49" fontId="0" fillId="37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14" fontId="31" fillId="0" borderId="14" xfId="0" applyNumberFormat="1" applyFont="1" applyBorder="1" applyAlignment="1">
      <alignment/>
    </xf>
    <xf numFmtId="14" fontId="31" fillId="0" borderId="25" xfId="0" applyNumberFormat="1" applyFont="1" applyBorder="1" applyAlignment="1">
      <alignment/>
    </xf>
    <xf numFmtId="0" fontId="12" fillId="0" borderId="24" xfId="0" applyFont="1" applyFill="1" applyBorder="1" applyAlignment="1">
      <alignment horizontal="center" vertical="center" shrinkToFit="1"/>
    </xf>
    <xf numFmtId="0" fontId="4" fillId="0" borderId="0" xfId="0" applyFont="1" applyAlignment="1">
      <alignment/>
    </xf>
    <xf numFmtId="0" fontId="48" fillId="0" borderId="26" xfId="57" applyFont="1" applyFill="1" applyBorder="1" applyAlignment="1">
      <alignment horizontal="center" vertical="center" shrinkToFit="1"/>
      <protection/>
    </xf>
    <xf numFmtId="0" fontId="49" fillId="0" borderId="26" xfId="0" applyFont="1" applyFill="1" applyBorder="1" applyAlignment="1">
      <alignment vertical="center" shrinkToFit="1"/>
    </xf>
    <xf numFmtId="0" fontId="48" fillId="0" borderId="27" xfId="0" applyFont="1" applyFill="1" applyBorder="1" applyAlignment="1">
      <alignment vertical="center"/>
    </xf>
    <xf numFmtId="14" fontId="49" fillId="0" borderId="28" xfId="0" applyNumberFormat="1" applyFont="1" applyFill="1" applyBorder="1" applyAlignment="1" quotePrefix="1">
      <alignment horizontal="center" vertical="center"/>
    </xf>
    <xf numFmtId="0" fontId="49" fillId="0" borderId="28" xfId="0" applyFont="1" applyFill="1" applyBorder="1" applyAlignment="1">
      <alignment horizontal="center" vertical="center"/>
    </xf>
    <xf numFmtId="0" fontId="99" fillId="0" borderId="28" xfId="57" applyFont="1" applyFill="1" applyBorder="1" applyAlignment="1">
      <alignment horizontal="center" vertical="center" wrapText="1"/>
      <protection/>
    </xf>
    <xf numFmtId="0" fontId="100" fillId="0" borderId="24" xfId="0" applyFont="1" applyBorder="1" applyAlignment="1">
      <alignment horizontal="center" shrinkToFit="1"/>
    </xf>
    <xf numFmtId="0" fontId="97" fillId="0" borderId="24" xfId="0" applyFont="1" applyBorder="1" applyAlignment="1">
      <alignment horizontal="center"/>
    </xf>
    <xf numFmtId="0" fontId="101" fillId="0" borderId="24" xfId="0" applyFont="1" applyFill="1" applyBorder="1" applyAlignment="1">
      <alignment/>
    </xf>
    <xf numFmtId="0" fontId="4" fillId="0" borderId="24" xfId="0" applyFont="1" applyBorder="1" applyAlignment="1">
      <alignment/>
    </xf>
    <xf numFmtId="0" fontId="50" fillId="0" borderId="29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/>
    </xf>
    <xf numFmtId="0" fontId="49" fillId="0" borderId="28" xfId="57" applyFont="1" applyFill="1" applyBorder="1" applyAlignment="1">
      <alignment horizontal="center" vertical="center" wrapText="1"/>
      <protection/>
    </xf>
    <xf numFmtId="0" fontId="49" fillId="0" borderId="17" xfId="57" applyFont="1" applyFill="1" applyBorder="1" applyAlignment="1">
      <alignment horizontal="center" vertical="center" wrapText="1"/>
      <protection/>
    </xf>
    <xf numFmtId="0" fontId="102" fillId="0" borderId="24" xfId="0" applyFont="1" applyBorder="1" applyAlignment="1">
      <alignment horizontal="center" shrinkToFit="1"/>
    </xf>
    <xf numFmtId="0" fontId="3" fillId="0" borderId="15" xfId="0" applyFont="1" applyBorder="1" applyAlignment="1">
      <alignment horizontal="center"/>
    </xf>
    <xf numFmtId="0" fontId="48" fillId="0" borderId="30" xfId="57" applyFont="1" applyFill="1" applyBorder="1" applyAlignment="1">
      <alignment horizontal="center" vertical="center" shrinkToFit="1"/>
      <protection/>
    </xf>
    <xf numFmtId="0" fontId="49" fillId="0" borderId="30" xfId="0" applyFont="1" applyFill="1" applyBorder="1" applyAlignment="1">
      <alignment vertical="center" shrinkToFit="1"/>
    </xf>
    <xf numFmtId="0" fontId="48" fillId="0" borderId="31" xfId="0" applyFont="1" applyFill="1" applyBorder="1" applyAlignment="1">
      <alignment vertical="center"/>
    </xf>
    <xf numFmtId="14" fontId="49" fillId="0" borderId="32" xfId="0" applyNumberFormat="1" applyFont="1" applyFill="1" applyBorder="1" applyAlignment="1" quotePrefix="1">
      <alignment horizontal="center" vertical="center"/>
    </xf>
    <xf numFmtId="0" fontId="49" fillId="0" borderId="32" xfId="0" applyFont="1" applyFill="1" applyBorder="1" applyAlignment="1">
      <alignment horizontal="center" vertical="center"/>
    </xf>
    <xf numFmtId="0" fontId="99" fillId="0" borderId="32" xfId="57" applyFont="1" applyFill="1" applyBorder="1" applyAlignment="1">
      <alignment horizontal="center" vertical="center" wrapText="1"/>
      <protection/>
    </xf>
    <xf numFmtId="0" fontId="102" fillId="0" borderId="33" xfId="0" applyFont="1" applyBorder="1" applyAlignment="1">
      <alignment horizontal="center" shrinkToFit="1"/>
    </xf>
    <xf numFmtId="0" fontId="46" fillId="0" borderId="33" xfId="0" applyFont="1" applyBorder="1" applyAlignment="1">
      <alignment horizontal="center"/>
    </xf>
    <xf numFmtId="198" fontId="44" fillId="0" borderId="15" xfId="0" applyNumberFormat="1" applyFont="1" applyBorder="1" applyAlignment="1">
      <alignment/>
    </xf>
    <xf numFmtId="2" fontId="45" fillId="36" borderId="15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7" fillId="0" borderId="34" xfId="57" applyFont="1" applyFill="1" applyBorder="1" applyAlignment="1">
      <alignment horizontal="center" vertical="center" shrinkToFit="1"/>
      <protection/>
    </xf>
    <xf numFmtId="0" fontId="12" fillId="0" borderId="35" xfId="0" applyFont="1" applyFill="1" applyBorder="1" applyAlignment="1">
      <alignment vertical="center" shrinkToFit="1"/>
    </xf>
    <xf numFmtId="0" fontId="2" fillId="0" borderId="21" xfId="0" applyFont="1" applyFill="1" applyBorder="1" applyAlignment="1">
      <alignment vertical="center"/>
    </xf>
    <xf numFmtId="49" fontId="97" fillId="36" borderId="36" xfId="0" applyNumberFormat="1" applyFont="1" applyFill="1" applyBorder="1" applyAlignment="1" quotePrefix="1">
      <alignment horizontal="center" vertical="center" shrinkToFit="1"/>
    </xf>
    <xf numFmtId="0" fontId="96" fillId="36" borderId="36" xfId="0" applyFont="1" applyFill="1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/>
    </xf>
    <xf numFmtId="198" fontId="44" fillId="0" borderId="16" xfId="0" applyNumberFormat="1" applyFont="1" applyBorder="1" applyAlignment="1">
      <alignment/>
    </xf>
    <xf numFmtId="2" fontId="45" fillId="36" borderId="16" xfId="0" applyNumberFormat="1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48" fillId="0" borderId="10" xfId="57" applyFont="1" applyFill="1" applyBorder="1" applyAlignment="1">
      <alignment horizontal="center" vertical="center" shrinkToFit="1"/>
      <protection/>
    </xf>
    <xf numFmtId="0" fontId="49" fillId="0" borderId="10" xfId="0" applyFont="1" applyFill="1" applyBorder="1" applyAlignment="1">
      <alignment vertical="center" shrinkToFit="1"/>
    </xf>
    <xf numFmtId="0" fontId="48" fillId="0" borderId="10" xfId="0" applyFont="1" applyFill="1" applyBorder="1" applyAlignment="1">
      <alignment vertical="center"/>
    </xf>
    <xf numFmtId="14" fontId="49" fillId="0" borderId="10" xfId="0" applyNumberFormat="1" applyFont="1" applyFill="1" applyBorder="1" applyAlignment="1" quotePrefix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99" fillId="0" borderId="10" xfId="57" applyFont="1" applyFill="1" applyBorder="1" applyAlignment="1">
      <alignment horizontal="center" vertical="center" wrapText="1"/>
      <protection/>
    </xf>
    <xf numFmtId="0" fontId="49" fillId="0" borderId="10" xfId="57" applyFont="1" applyFill="1" applyBorder="1" applyAlignment="1">
      <alignment horizontal="center" vertical="center" wrapText="1"/>
      <protection/>
    </xf>
    <xf numFmtId="0" fontId="102" fillId="0" borderId="10" xfId="0" applyFont="1" applyBorder="1" applyAlignment="1">
      <alignment horizontal="center" shrinkToFit="1"/>
    </xf>
    <xf numFmtId="0" fontId="46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29" fillId="0" borderId="21" xfId="0" applyFont="1" applyBorder="1" applyAlignment="1">
      <alignment horizontal="right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4" fontId="22" fillId="0" borderId="14" xfId="0" applyNumberFormat="1" applyFont="1" applyBorder="1" applyAlignment="1" quotePrefix="1">
      <alignment horizontal="center"/>
    </xf>
    <xf numFmtId="14" fontId="22" fillId="0" borderId="25" xfId="0" applyNumberFormat="1" applyFont="1" applyBorder="1" applyAlignment="1" quotePrefix="1">
      <alignment horizontal="center"/>
    </xf>
    <xf numFmtId="0" fontId="3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16" fillId="0" borderId="37" xfId="0" applyFont="1" applyBorder="1" applyAlignment="1">
      <alignment horizontal="left"/>
    </xf>
    <xf numFmtId="0" fontId="16" fillId="0" borderId="25" xfId="0" applyFont="1" applyBorder="1" applyAlignment="1">
      <alignment horizontal="left"/>
    </xf>
    <xf numFmtId="14" fontId="17" fillId="0" borderId="0" xfId="0" applyNumberFormat="1" applyFont="1" applyBorder="1" applyAlignment="1" quotePrefix="1">
      <alignment horizontal="left"/>
    </xf>
    <xf numFmtId="0" fontId="7" fillId="0" borderId="0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9" fontId="2" fillId="0" borderId="1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21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18</xdr:row>
      <xdr:rowOff>38100</xdr:rowOff>
    </xdr:from>
    <xdr:to>
      <xdr:col>13</xdr:col>
      <xdr:colOff>1019175</xdr:colOff>
      <xdr:row>43</xdr:row>
      <xdr:rowOff>142875</xdr:rowOff>
    </xdr:to>
    <xdr:sp>
      <xdr:nvSpPr>
        <xdr:cNvPr id="1" name="AutoShape 6"/>
        <xdr:cNvSpPr>
          <a:spLocks/>
        </xdr:cNvSpPr>
      </xdr:nvSpPr>
      <xdr:spPr>
        <a:xfrm>
          <a:off x="2247900" y="4371975"/>
          <a:ext cx="10868025" cy="6819900"/>
        </a:xfrm>
        <a:prstGeom prst="bevel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19</xdr:row>
      <xdr:rowOff>76200</xdr:rowOff>
    </xdr:from>
    <xdr:to>
      <xdr:col>11</xdr:col>
      <xdr:colOff>171450</xdr:colOff>
      <xdr:row>21</xdr:row>
      <xdr:rowOff>142875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3886200" y="4610100"/>
          <a:ext cx="703897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45720" rIns="54864" bIns="0"/>
        <a:p>
          <a:pPr algn="ctr">
            <a:defRPr/>
          </a:pPr>
          <a:r>
            <a:rPr lang="en-US" cap="none" sz="2600" b="1" i="0" u="none" baseline="0">
              <a:solidFill>
                <a:srgbClr val="0000FF"/>
              </a:solidFill>
            </a:rPr>
            <a:t>THÔNG TIN SINH VIÊN</a:t>
          </a:r>
        </a:p>
      </xdr:txBody>
    </xdr:sp>
    <xdr:clientData/>
  </xdr:twoCellAnchor>
  <xdr:twoCellAnchor>
    <xdr:from>
      <xdr:col>2</xdr:col>
      <xdr:colOff>66675</xdr:colOff>
      <xdr:row>14</xdr:row>
      <xdr:rowOff>219075</xdr:rowOff>
    </xdr:from>
    <xdr:to>
      <xdr:col>4</xdr:col>
      <xdr:colOff>219075</xdr:colOff>
      <xdr:row>16</xdr:row>
      <xdr:rowOff>38100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1438275" y="3676650"/>
          <a:ext cx="34099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Chọn mã sinh viên cần xem điểm </a:t>
          </a:r>
        </a:p>
      </xdr:txBody>
    </xdr:sp>
    <xdr:clientData/>
  </xdr:twoCellAnchor>
  <xdr:twoCellAnchor>
    <xdr:from>
      <xdr:col>2</xdr:col>
      <xdr:colOff>85725</xdr:colOff>
      <xdr:row>14</xdr:row>
      <xdr:rowOff>66675</xdr:rowOff>
    </xdr:from>
    <xdr:to>
      <xdr:col>4</xdr:col>
      <xdr:colOff>523875</xdr:colOff>
      <xdr:row>17</xdr:row>
      <xdr:rowOff>9525</xdr:rowOff>
    </xdr:to>
    <xdr:sp>
      <xdr:nvSpPr>
        <xdr:cNvPr id="4" name="AutoShape 9"/>
        <xdr:cNvSpPr>
          <a:spLocks/>
        </xdr:cNvSpPr>
      </xdr:nvSpPr>
      <xdr:spPr>
        <a:xfrm>
          <a:off x="1457325" y="3524250"/>
          <a:ext cx="3695700" cy="619125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40</xdr:row>
      <xdr:rowOff>152400</xdr:rowOff>
    </xdr:from>
    <xdr:to>
      <xdr:col>12</xdr:col>
      <xdr:colOff>476250</xdr:colOff>
      <xdr:row>42</xdr:row>
      <xdr:rowOff>123825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2562225" y="10601325"/>
          <a:ext cx="918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TRƯỜNG TRUNG CẤP CHUYÊN NGHIỆP BÀ RỊA</a:t>
          </a:r>
        </a:p>
      </xdr:txBody>
    </xdr:sp>
    <xdr:clientData/>
  </xdr:twoCellAnchor>
  <xdr:twoCellAnchor>
    <xdr:from>
      <xdr:col>2</xdr:col>
      <xdr:colOff>95250</xdr:colOff>
      <xdr:row>11</xdr:row>
      <xdr:rowOff>57150</xdr:rowOff>
    </xdr:from>
    <xdr:to>
      <xdr:col>4</xdr:col>
      <xdr:colOff>533400</xdr:colOff>
      <xdr:row>13</xdr:row>
      <xdr:rowOff>190500</xdr:rowOff>
    </xdr:to>
    <xdr:sp>
      <xdr:nvSpPr>
        <xdr:cNvPr id="6" name="AutoShape 11"/>
        <xdr:cNvSpPr>
          <a:spLocks/>
        </xdr:cNvSpPr>
      </xdr:nvSpPr>
      <xdr:spPr>
        <a:xfrm>
          <a:off x="1466850" y="2657475"/>
          <a:ext cx="3695700" cy="752475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11</xdr:row>
      <xdr:rowOff>200025</xdr:rowOff>
    </xdr:from>
    <xdr:to>
      <xdr:col>4</xdr:col>
      <xdr:colOff>238125</xdr:colOff>
      <xdr:row>13</xdr:row>
      <xdr:rowOff>19050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1466850" y="2800350"/>
          <a:ext cx="3400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Chọn học phần cần xem điểm </a:t>
          </a:r>
        </a:p>
      </xdr:txBody>
    </xdr:sp>
    <xdr:clientData/>
  </xdr:twoCellAnchor>
  <xdr:twoCellAnchor>
    <xdr:from>
      <xdr:col>9</xdr:col>
      <xdr:colOff>161925</xdr:colOff>
      <xdr:row>2</xdr:row>
      <xdr:rowOff>28575</xdr:rowOff>
    </xdr:from>
    <xdr:to>
      <xdr:col>9</xdr:col>
      <xdr:colOff>457200</xdr:colOff>
      <xdr:row>3</xdr:row>
      <xdr:rowOff>123825</xdr:rowOff>
    </xdr:to>
    <xdr:pic>
      <xdr:nvPicPr>
        <xdr:cNvPr id="8" name="Picture 13" descr="logo truo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39325" y="504825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7"/>
  <sheetViews>
    <sheetView showGridLines="0" tabSelected="1" zoomScale="70" zoomScaleNormal="70" zoomScalePageLayoutView="0" workbookViewId="0" topLeftCell="A8">
      <selection activeCell="Q15" sqref="Q15"/>
    </sheetView>
  </sheetViews>
  <sheetFormatPr defaultColWidth="10.00390625" defaultRowHeight="12.75"/>
  <cols>
    <col min="1" max="1" width="5.57421875" style="6" customWidth="1"/>
    <col min="2" max="2" width="15.00390625" style="6" customWidth="1"/>
    <col min="3" max="3" width="36.421875" style="6" customWidth="1"/>
    <col min="4" max="4" width="12.421875" style="6" customWidth="1"/>
    <col min="5" max="5" width="27.140625" style="39" customWidth="1"/>
    <col min="6" max="6" width="17.00390625" style="41" customWidth="1"/>
    <col min="7" max="7" width="13.8515625" style="6" customWidth="1"/>
    <col min="8" max="10" width="8.8515625" style="40" customWidth="1"/>
    <col min="11" max="11" width="7.28125" style="38" customWidth="1"/>
    <col min="12" max="12" width="7.7109375" style="6" customWidth="1"/>
    <col min="13" max="13" width="12.421875" style="6" customWidth="1"/>
    <col min="14" max="14" width="16.8515625" style="37" customWidth="1"/>
    <col min="15" max="15" width="20.8515625" style="37" customWidth="1"/>
    <col min="16" max="16" width="13.28125" style="37" customWidth="1"/>
    <col min="17" max="16384" width="10.00390625" style="37" customWidth="1"/>
  </cols>
  <sheetData>
    <row r="1" spans="1:13" ht="18.75">
      <c r="A1" s="194" t="s">
        <v>0</v>
      </c>
      <c r="B1" s="194"/>
      <c r="C1" s="194"/>
      <c r="D1" s="194"/>
      <c r="G1" s="194" t="s">
        <v>63</v>
      </c>
      <c r="H1" s="194"/>
      <c r="I1" s="194"/>
      <c r="J1" s="194"/>
      <c r="K1" s="194"/>
      <c r="L1" s="194"/>
      <c r="M1" s="194"/>
    </row>
    <row r="2" spans="1:13" ht="18.75">
      <c r="A2" s="194" t="s">
        <v>1</v>
      </c>
      <c r="B2" s="194"/>
      <c r="C2" s="194"/>
      <c r="D2" s="194"/>
      <c r="G2" s="194" t="s">
        <v>50</v>
      </c>
      <c r="H2" s="194"/>
      <c r="I2" s="194"/>
      <c r="J2" s="194"/>
      <c r="K2" s="194"/>
      <c r="L2" s="194"/>
      <c r="M2" s="194"/>
    </row>
    <row r="3" ht="12.75"/>
    <row r="4" ht="12.75"/>
    <row r="5" spans="1:13" ht="33">
      <c r="A5" s="206" t="s">
        <v>62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</row>
    <row r="6" spans="1:13" ht="18.75">
      <c r="A6" s="1"/>
      <c r="B6" s="1"/>
      <c r="C6" s="1"/>
      <c r="D6" s="5" t="s">
        <v>52</v>
      </c>
      <c r="F6" s="1"/>
      <c r="G6" s="1"/>
      <c r="H6" s="1"/>
      <c r="I6" s="1"/>
      <c r="J6" s="1"/>
      <c r="K6" s="1"/>
      <c r="L6" s="1"/>
      <c r="M6" s="1"/>
    </row>
    <row r="7" spans="1:13" ht="18.75">
      <c r="A7" s="1"/>
      <c r="B7" s="1"/>
      <c r="C7" s="1"/>
      <c r="D7" s="5" t="s">
        <v>14</v>
      </c>
      <c r="F7" s="1"/>
      <c r="G7" s="1"/>
      <c r="H7" s="1"/>
      <c r="I7" s="1"/>
      <c r="J7" s="1"/>
      <c r="K7" s="1"/>
      <c r="L7" s="1"/>
      <c r="M7" s="1"/>
    </row>
    <row r="8" spans="1:15" ht="17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44"/>
      <c r="O8" s="43"/>
    </row>
    <row r="9" spans="2:13" ht="19.5">
      <c r="B9" s="45"/>
      <c r="C9" s="74" t="s">
        <v>32</v>
      </c>
      <c r="D9" s="195" t="str">
        <f>VLOOKUP($F$13,$C$49:$E$56,1,0)</f>
        <v>Kiểm toán tài chính 1</v>
      </c>
      <c r="E9" s="195"/>
      <c r="G9" s="74" t="s">
        <v>15</v>
      </c>
      <c r="H9" s="196" t="str">
        <f>VLOOKUP($F$13,$C$49:$E$56,2,0)</f>
        <v>Cô Loan</v>
      </c>
      <c r="I9" s="197"/>
      <c r="J9" s="197"/>
      <c r="K9" s="197"/>
      <c r="L9" s="197"/>
      <c r="M9" s="198"/>
    </row>
    <row r="10" spans="1:14" ht="15.75">
      <c r="A10" s="37"/>
      <c r="B10" s="8"/>
      <c r="C10" s="74" t="s">
        <v>16</v>
      </c>
      <c r="D10" s="199" t="str">
        <f>VLOOKUP($F$13,$C$49:$E$56,3,0)</f>
        <v>-</v>
      </c>
      <c r="E10" s="199"/>
      <c r="G10" s="74" t="s">
        <v>17</v>
      </c>
      <c r="H10" s="75" t="str">
        <f>VLOOKUP($F$13,$C$48:$F$56,4,0)</f>
        <v>-</v>
      </c>
      <c r="I10" s="76"/>
      <c r="J10" s="76"/>
      <c r="K10" s="77" t="s">
        <v>18</v>
      </c>
      <c r="L10" s="76"/>
      <c r="M10" s="76"/>
      <c r="N10" s="46"/>
    </row>
    <row r="11" spans="1:15" ht="18.75" customHeight="1">
      <c r="A11" s="9"/>
      <c r="B11" s="10"/>
      <c r="C11" s="10"/>
      <c r="D11" s="207" t="s">
        <v>19</v>
      </c>
      <c r="E11" s="207"/>
      <c r="F11" s="12">
        <f ca="1">TODAY()</f>
        <v>43895</v>
      </c>
      <c r="G11" s="13"/>
      <c r="H11" s="208" t="s">
        <v>20</v>
      </c>
      <c r="I11" s="208"/>
      <c r="J11" s="208"/>
      <c r="K11" s="209"/>
      <c r="L11" s="191" t="str">
        <f>VLOOKUP($F$13,$C$48:$G$56,5,0)</f>
        <v>-</v>
      </c>
      <c r="M11" s="192"/>
      <c r="O11" s="43"/>
    </row>
    <row r="12" spans="1:15" ht="18.75" customHeight="1">
      <c r="A12" s="9"/>
      <c r="B12" s="10"/>
      <c r="C12" s="10"/>
      <c r="D12" s="11"/>
      <c r="E12" s="11"/>
      <c r="F12" s="12"/>
      <c r="G12" s="13"/>
      <c r="H12" s="14"/>
      <c r="I12" s="14"/>
      <c r="J12" s="14"/>
      <c r="K12" s="14"/>
      <c r="L12" s="47"/>
      <c r="M12" s="48"/>
      <c r="O12" s="43"/>
    </row>
    <row r="13" spans="1:15" ht="30">
      <c r="A13" s="9"/>
      <c r="B13" s="10"/>
      <c r="C13" s="10"/>
      <c r="D13" s="11"/>
      <c r="E13" s="11"/>
      <c r="F13" s="102" t="s">
        <v>66</v>
      </c>
      <c r="G13" s="13"/>
      <c r="H13" s="14"/>
      <c r="I13" s="14"/>
      <c r="J13" s="14"/>
      <c r="K13" s="14"/>
      <c r="L13" s="47"/>
      <c r="M13" s="48"/>
      <c r="O13" s="43"/>
    </row>
    <row r="14" spans="1:15" ht="18.75" customHeight="1">
      <c r="A14" s="9"/>
      <c r="B14" s="10"/>
      <c r="C14" s="10"/>
      <c r="D14" s="11"/>
      <c r="E14" s="11"/>
      <c r="F14" s="12"/>
      <c r="G14" s="13"/>
      <c r="H14" s="14"/>
      <c r="I14" s="14"/>
      <c r="J14" s="14"/>
      <c r="K14" s="14"/>
      <c r="L14" s="47"/>
      <c r="M14" s="48"/>
      <c r="O14" s="43"/>
    </row>
    <row r="15" spans="1:15" s="49" customFormat="1" ht="18.75" customHeight="1">
      <c r="A15" s="9"/>
      <c r="B15" s="10"/>
      <c r="C15" s="10"/>
      <c r="D15" s="15"/>
      <c r="E15" s="15"/>
      <c r="F15" s="16"/>
      <c r="G15" s="13"/>
      <c r="H15" s="17"/>
      <c r="I15" s="17"/>
      <c r="J15" s="17"/>
      <c r="K15" s="17"/>
      <c r="L15" s="18"/>
      <c r="M15" s="19"/>
      <c r="O15" s="50"/>
    </row>
    <row r="16" spans="1:15" s="51" customFormat="1" ht="18.75" customHeight="1">
      <c r="A16" s="21"/>
      <c r="B16" s="21"/>
      <c r="C16" s="21"/>
      <c r="D16" s="22"/>
      <c r="E16" s="23"/>
      <c r="F16" s="101" t="s">
        <v>70</v>
      </c>
      <c r="G16" s="24"/>
      <c r="H16" s="200" t="s">
        <v>21</v>
      </c>
      <c r="I16" s="200"/>
      <c r="J16" s="200"/>
      <c r="K16" s="201"/>
      <c r="L16" s="25">
        <f>COUNTA(A70:A96)</f>
        <v>26</v>
      </c>
      <c r="M16" s="26"/>
      <c r="O16" s="52"/>
    </row>
    <row r="17" spans="1:13" ht="15.75">
      <c r="A17" s="20"/>
      <c r="B17" s="20"/>
      <c r="C17" s="20"/>
      <c r="D17" s="20"/>
      <c r="E17" s="20"/>
      <c r="F17" s="27"/>
      <c r="G17" s="20"/>
      <c r="H17" s="20"/>
      <c r="I17" s="20"/>
      <c r="J17" s="20"/>
      <c r="K17" s="20"/>
      <c r="L17" s="20"/>
      <c r="M17" s="20"/>
    </row>
    <row r="18" spans="1:13" ht="15.75">
      <c r="A18" s="20"/>
      <c r="B18" s="20"/>
      <c r="C18" s="20"/>
      <c r="D18" s="20"/>
      <c r="E18" s="20"/>
      <c r="F18" s="27"/>
      <c r="G18" s="20"/>
      <c r="H18" s="20"/>
      <c r="I18" s="20"/>
      <c r="J18" s="20"/>
      <c r="K18" s="20"/>
      <c r="L18" s="20"/>
      <c r="M18" s="20"/>
    </row>
    <row r="19" spans="1:13" ht="15.75">
      <c r="A19" s="20"/>
      <c r="B19" s="20"/>
      <c r="C19" s="20"/>
      <c r="D19" s="20"/>
      <c r="E19" s="20"/>
      <c r="F19" s="27"/>
      <c r="G19" s="20"/>
      <c r="H19" s="20"/>
      <c r="I19" s="20"/>
      <c r="J19" s="20"/>
      <c r="K19" s="20"/>
      <c r="L19" s="20"/>
      <c r="M19" s="20"/>
    </row>
    <row r="20" spans="1:13" ht="18.75">
      <c r="A20" s="20"/>
      <c r="B20" s="20"/>
      <c r="C20" s="20"/>
      <c r="D20" s="20"/>
      <c r="E20" s="20"/>
      <c r="F20" s="28"/>
      <c r="G20" s="20"/>
      <c r="H20" s="20"/>
      <c r="I20" s="20"/>
      <c r="J20" s="20"/>
      <c r="K20" s="20"/>
      <c r="L20" s="20"/>
      <c r="M20" s="20"/>
    </row>
    <row r="21" spans="1:13" ht="15.75">
      <c r="A21" s="20"/>
      <c r="B21" s="20"/>
      <c r="C21" s="20"/>
      <c r="D21" s="20"/>
      <c r="E21" s="20"/>
      <c r="F21" s="27"/>
      <c r="G21" s="20"/>
      <c r="H21" s="20"/>
      <c r="I21" s="20"/>
      <c r="J21" s="20"/>
      <c r="K21" s="20"/>
      <c r="L21" s="20"/>
      <c r="M21" s="20"/>
    </row>
    <row r="22" spans="1:13" ht="18.75">
      <c r="A22" s="20"/>
      <c r="B22" s="20"/>
      <c r="C22" s="20"/>
      <c r="E22" s="6"/>
      <c r="F22" s="6"/>
      <c r="G22" s="28"/>
      <c r="H22" s="20"/>
      <c r="I22" s="20"/>
      <c r="J22" s="20"/>
      <c r="K22" s="20"/>
      <c r="L22" s="20"/>
      <c r="M22" s="20"/>
    </row>
    <row r="23" spans="1:13" ht="16.5" thickBot="1">
      <c r="A23" s="20"/>
      <c r="B23" s="20"/>
      <c r="C23" s="20"/>
      <c r="E23" s="6"/>
      <c r="F23" s="27"/>
      <c r="G23" s="20"/>
      <c r="H23" s="20"/>
      <c r="I23" s="20"/>
      <c r="J23" s="20"/>
      <c r="K23" s="20"/>
      <c r="L23" s="20"/>
      <c r="M23" s="20"/>
    </row>
    <row r="24" spans="1:13" ht="24" thickBot="1">
      <c r="A24" s="20"/>
      <c r="B24" s="20"/>
      <c r="C24" s="20"/>
      <c r="D24" s="180" t="s">
        <v>22</v>
      </c>
      <c r="E24" s="180"/>
      <c r="F24" s="68" t="str">
        <f>C62&amp;" "&amp;D62</f>
        <v>Phạm Thị Phương Ánh</v>
      </c>
      <c r="G24" s="69"/>
      <c r="H24" s="69"/>
      <c r="I24" s="70"/>
      <c r="J24" s="70"/>
      <c r="K24" s="71"/>
      <c r="L24" s="29"/>
      <c r="M24" s="20"/>
    </row>
    <row r="25" spans="1:13" ht="15.75">
      <c r="A25" s="20"/>
      <c r="B25" s="20"/>
      <c r="C25" s="20"/>
      <c r="D25" s="30"/>
      <c r="E25" s="30"/>
      <c r="F25" s="27"/>
      <c r="G25" s="20"/>
      <c r="H25" s="20"/>
      <c r="I25" s="20"/>
      <c r="J25" s="20"/>
      <c r="K25" s="20"/>
      <c r="L25" s="20"/>
      <c r="M25" s="20"/>
    </row>
    <row r="26" spans="1:13" ht="20.25">
      <c r="A26" s="20"/>
      <c r="B26" s="20"/>
      <c r="C26" s="20"/>
      <c r="D26" s="180" t="s">
        <v>23</v>
      </c>
      <c r="E26" s="181"/>
      <c r="F26" s="31" t="str">
        <f>E62</f>
        <v>22/12/1994</v>
      </c>
      <c r="G26" s="20"/>
      <c r="H26" s="20"/>
      <c r="I26" s="20"/>
      <c r="J26" s="20"/>
      <c r="K26" s="20"/>
      <c r="L26" s="20"/>
      <c r="M26" s="20"/>
    </row>
    <row r="27" spans="1:13" ht="20.25">
      <c r="A27" s="20"/>
      <c r="B27" s="20"/>
      <c r="C27" s="20"/>
      <c r="D27" s="179"/>
      <c r="E27" s="179"/>
      <c r="F27" s="32"/>
      <c r="G27" s="20"/>
      <c r="H27" s="20"/>
      <c r="I27" s="20"/>
      <c r="J27" s="20"/>
      <c r="K27" s="20"/>
      <c r="L27" s="20"/>
      <c r="M27" s="20"/>
    </row>
    <row r="28" spans="1:13" ht="20.25">
      <c r="A28" s="20"/>
      <c r="B28" s="20"/>
      <c r="C28" s="20"/>
      <c r="D28" s="180" t="s">
        <v>24</v>
      </c>
      <c r="E28" s="181"/>
      <c r="F28" s="124" t="str">
        <f>F62</f>
        <v>BRVT</v>
      </c>
      <c r="G28" s="125"/>
      <c r="H28" s="20"/>
      <c r="I28" s="20"/>
      <c r="J28" s="20"/>
      <c r="K28" s="20"/>
      <c r="L28" s="20"/>
      <c r="M28" s="20"/>
    </row>
    <row r="29" spans="1:13" ht="18.75">
      <c r="A29" s="20"/>
      <c r="B29" s="20"/>
      <c r="C29" s="20"/>
      <c r="D29" s="33"/>
      <c r="E29" s="33"/>
      <c r="F29" s="27"/>
      <c r="G29" s="20"/>
      <c r="H29" s="20"/>
      <c r="I29" s="20"/>
      <c r="J29" s="20"/>
      <c r="K29" s="20"/>
      <c r="L29" s="20"/>
      <c r="M29" s="20"/>
    </row>
    <row r="30" spans="1:13" ht="44.25" customHeight="1">
      <c r="A30" s="20"/>
      <c r="B30" s="20"/>
      <c r="C30" s="20"/>
      <c r="D30" s="193" t="s">
        <v>33</v>
      </c>
      <c r="E30" s="193"/>
      <c r="F30" s="193"/>
      <c r="G30" s="193"/>
      <c r="H30" s="193"/>
      <c r="I30" s="193"/>
      <c r="J30" s="193"/>
      <c r="K30" s="193"/>
      <c r="L30" s="20"/>
      <c r="M30" s="20"/>
    </row>
    <row r="31" spans="1:13" ht="15.75" customHeight="1">
      <c r="A31" s="20"/>
      <c r="B31" s="20"/>
      <c r="C31" s="20"/>
      <c r="E31" s="34"/>
      <c r="F31" s="34"/>
      <c r="G31" s="20"/>
      <c r="H31" s="20"/>
      <c r="I31" s="20"/>
      <c r="J31" s="20"/>
      <c r="K31" s="20"/>
      <c r="L31" s="20"/>
      <c r="M31" s="20"/>
    </row>
    <row r="32" spans="1:13" ht="24.75" customHeight="1">
      <c r="A32" s="20"/>
      <c r="B32" s="20"/>
      <c r="C32" s="20"/>
      <c r="D32" s="61"/>
      <c r="E32" s="66"/>
      <c r="F32" s="107"/>
      <c r="G32" s="20"/>
      <c r="H32" s="20"/>
      <c r="J32" s="20"/>
      <c r="K32" s="20"/>
      <c r="L32" s="20"/>
      <c r="M32" s="20"/>
    </row>
    <row r="33" spans="1:13" ht="24.75" customHeight="1">
      <c r="A33" s="20"/>
      <c r="B33" s="20"/>
      <c r="C33" s="20"/>
      <c r="D33" s="42"/>
      <c r="E33" s="66" t="s">
        <v>36</v>
      </c>
      <c r="F33" s="107">
        <f>IF($I$58=2,AVERAGE($H$62:$I$62),H62)</f>
        <v>7</v>
      </c>
      <c r="G33" s="20"/>
      <c r="H33" s="20"/>
      <c r="J33" s="20"/>
      <c r="K33" s="20"/>
      <c r="L33" s="20"/>
      <c r="M33" s="20"/>
    </row>
    <row r="34" spans="1:13" ht="24.75" customHeight="1">
      <c r="A34" s="20"/>
      <c r="B34" s="20"/>
      <c r="C34" s="20"/>
      <c r="D34" s="42"/>
      <c r="E34" s="66" t="s">
        <v>61</v>
      </c>
      <c r="F34" s="107">
        <f>J62</f>
        <v>8</v>
      </c>
      <c r="G34" s="20"/>
      <c r="H34" s="20"/>
      <c r="J34" s="20"/>
      <c r="K34" s="20"/>
      <c r="L34" s="20"/>
      <c r="M34" s="20"/>
    </row>
    <row r="35" spans="1:13" ht="24.75" customHeight="1">
      <c r="A35" s="20"/>
      <c r="B35" s="20"/>
      <c r="C35" s="20"/>
      <c r="D35" s="42"/>
      <c r="E35" s="66"/>
      <c r="F35" s="107"/>
      <c r="G35" s="20"/>
      <c r="H35" s="20"/>
      <c r="J35" s="20"/>
      <c r="K35" s="20"/>
      <c r="L35" s="20"/>
      <c r="M35" s="20"/>
    </row>
    <row r="36" spans="1:13" ht="24.75" customHeight="1">
      <c r="A36" s="20"/>
      <c r="B36" s="20"/>
      <c r="C36" s="20"/>
      <c r="D36" s="61"/>
      <c r="E36" s="66" t="s">
        <v>37</v>
      </c>
      <c r="F36" s="107">
        <f>L62</f>
        <v>3</v>
      </c>
      <c r="G36" s="20"/>
      <c r="H36" s="20"/>
      <c r="J36" s="20"/>
      <c r="K36" s="20"/>
      <c r="L36" s="20"/>
      <c r="M36" s="20"/>
    </row>
    <row r="37" spans="1:13" ht="24.75" customHeight="1">
      <c r="A37" s="20"/>
      <c r="B37" s="20"/>
      <c r="C37" s="20"/>
      <c r="D37" s="61"/>
      <c r="E37" s="66">
        <f>IF(LEFT(F39,1)="T","ĐIỂM THI LẦN 2: ","")</f>
      </c>
      <c r="F37" s="107"/>
      <c r="G37" s="20"/>
      <c r="H37" s="106"/>
      <c r="J37" s="20"/>
      <c r="K37" s="20"/>
      <c r="L37" s="20"/>
      <c r="M37" s="20"/>
    </row>
    <row r="38" spans="1:13" ht="24.75" customHeight="1" thickBot="1">
      <c r="A38" s="20"/>
      <c r="B38" s="20"/>
      <c r="C38" s="20"/>
      <c r="D38" s="61"/>
      <c r="E38" s="66" t="s">
        <v>38</v>
      </c>
      <c r="F38" s="111">
        <f>N62</f>
        <v>4.8</v>
      </c>
      <c r="G38" s="20"/>
      <c r="H38" s="20"/>
      <c r="J38" s="20"/>
      <c r="K38" s="20"/>
      <c r="L38" s="20"/>
      <c r="M38" s="20"/>
    </row>
    <row r="39" spans="1:13" ht="24.75" customHeight="1" thickBot="1">
      <c r="A39" s="20"/>
      <c r="B39" s="20"/>
      <c r="C39" s="20"/>
      <c r="D39" s="20"/>
      <c r="E39" s="67" t="s">
        <v>34</v>
      </c>
      <c r="F39" s="81">
        <f>O62</f>
      </c>
      <c r="G39" s="63"/>
      <c r="H39" s="63"/>
      <c r="I39" s="64"/>
      <c r="J39" s="63"/>
      <c r="K39" s="65"/>
      <c r="L39" s="20"/>
      <c r="M39" s="20"/>
    </row>
    <row r="40" spans="1:13" ht="18.75">
      <c r="A40" s="20"/>
      <c r="B40" s="20"/>
      <c r="C40" s="20"/>
      <c r="D40" s="35"/>
      <c r="E40" s="37"/>
      <c r="F40" s="62"/>
      <c r="G40" s="62"/>
      <c r="H40" s="62"/>
      <c r="J40" s="20"/>
      <c r="K40" s="20"/>
      <c r="L40" s="20"/>
      <c r="M40" s="20"/>
    </row>
    <row r="41" spans="1:13" ht="15.75">
      <c r="A41" s="20"/>
      <c r="B41" s="20"/>
      <c r="C41" s="20"/>
      <c r="D41" s="20"/>
      <c r="E41" s="20"/>
      <c r="F41" s="27"/>
      <c r="G41" s="20"/>
      <c r="H41" s="20"/>
      <c r="I41" s="20"/>
      <c r="J41" s="20"/>
      <c r="K41" s="20"/>
      <c r="L41" s="20"/>
      <c r="M41" s="20"/>
    </row>
    <row r="42" spans="1:13" ht="15.75">
      <c r="A42" s="20"/>
      <c r="B42" s="20"/>
      <c r="C42" s="20"/>
      <c r="D42" s="20"/>
      <c r="E42" s="20"/>
      <c r="F42" s="27"/>
      <c r="G42" s="20"/>
      <c r="H42" s="20"/>
      <c r="I42" s="20"/>
      <c r="J42" s="20"/>
      <c r="K42" s="20"/>
      <c r="L42" s="20"/>
      <c r="M42" s="20"/>
    </row>
    <row r="43" spans="1:13" ht="15.75">
      <c r="A43" s="20"/>
      <c r="B43" s="20"/>
      <c r="C43" s="20"/>
      <c r="D43" s="20"/>
      <c r="E43" s="20"/>
      <c r="F43" s="27"/>
      <c r="G43" s="20"/>
      <c r="H43" s="20"/>
      <c r="I43" s="20"/>
      <c r="J43" s="20"/>
      <c r="K43" s="20"/>
      <c r="L43" s="20"/>
      <c r="M43" s="20"/>
    </row>
    <row r="44" spans="1:13" ht="15.75">
      <c r="A44" s="20"/>
      <c r="B44" s="20"/>
      <c r="C44" s="20"/>
      <c r="D44" s="20"/>
      <c r="E44" s="20"/>
      <c r="F44" s="27"/>
      <c r="G44" s="20"/>
      <c r="H44" s="20"/>
      <c r="I44" s="20"/>
      <c r="J44" s="20"/>
      <c r="K44" s="20"/>
      <c r="L44" s="20"/>
      <c r="M44" s="20"/>
    </row>
    <row r="45" spans="1:13" ht="15.75" hidden="1">
      <c r="A45" s="20"/>
      <c r="B45" s="20"/>
      <c r="C45" s="20"/>
      <c r="D45" s="20"/>
      <c r="E45" s="20"/>
      <c r="F45" s="27"/>
      <c r="G45" s="20"/>
      <c r="H45" s="20"/>
      <c r="I45" s="20"/>
      <c r="J45" s="20"/>
      <c r="K45" s="20"/>
      <c r="L45" s="20"/>
      <c r="M45" s="20"/>
    </row>
    <row r="46" spans="1:13" ht="15.75" hidden="1">
      <c r="A46" s="20" t="s">
        <v>46</v>
      </c>
      <c r="B46" s="20"/>
      <c r="C46" s="20"/>
      <c r="D46" s="20"/>
      <c r="E46" s="20"/>
      <c r="F46" s="27"/>
      <c r="G46" s="20"/>
      <c r="H46" s="20"/>
      <c r="I46" s="20"/>
      <c r="J46" s="20"/>
      <c r="K46" s="20"/>
      <c r="L46" s="20"/>
      <c r="M46" s="20"/>
    </row>
    <row r="47" spans="1:13" ht="15.75" hidden="1">
      <c r="A47" s="20"/>
      <c r="B47" s="20"/>
      <c r="C47" s="20"/>
      <c r="D47" s="20" t="s">
        <v>25</v>
      </c>
      <c r="E47" s="20"/>
      <c r="F47" s="27"/>
      <c r="G47" s="20"/>
      <c r="H47" s="20"/>
      <c r="I47" s="20"/>
      <c r="J47" s="20"/>
      <c r="K47" s="20"/>
      <c r="L47" s="20"/>
      <c r="M47" s="20"/>
    </row>
    <row r="48" spans="1:13" ht="15.75" hidden="1">
      <c r="A48" s="36" t="s">
        <v>26</v>
      </c>
      <c r="B48" s="55"/>
      <c r="C48" s="53" t="s">
        <v>32</v>
      </c>
      <c r="D48" s="53" t="s">
        <v>27</v>
      </c>
      <c r="E48" s="54" t="s">
        <v>28</v>
      </c>
      <c r="F48" s="36" t="s">
        <v>29</v>
      </c>
      <c r="G48" s="36" t="s">
        <v>30</v>
      </c>
      <c r="H48" s="20"/>
      <c r="I48" s="20"/>
      <c r="J48" s="20"/>
      <c r="K48" s="20"/>
      <c r="L48" s="20"/>
      <c r="M48" s="20"/>
    </row>
    <row r="49" spans="1:13" ht="15.75" hidden="1">
      <c r="A49" s="55">
        <v>1</v>
      </c>
      <c r="B49" s="55"/>
      <c r="C49" s="55" t="s">
        <v>64</v>
      </c>
      <c r="D49" s="55" t="s">
        <v>65</v>
      </c>
      <c r="E49" s="120" t="s">
        <v>48</v>
      </c>
      <c r="F49" s="55" t="s">
        <v>48</v>
      </c>
      <c r="G49" s="56" t="s">
        <v>48</v>
      </c>
      <c r="H49" s="20"/>
      <c r="I49" s="20"/>
      <c r="J49" s="20"/>
      <c r="K49" s="20"/>
      <c r="L49" s="20"/>
      <c r="M49" s="20"/>
    </row>
    <row r="50" spans="1:13" ht="15.75" hidden="1">
      <c r="A50" s="55">
        <v>2</v>
      </c>
      <c r="B50" s="55"/>
      <c r="C50" s="55" t="s">
        <v>66</v>
      </c>
      <c r="D50" s="55" t="s">
        <v>67</v>
      </c>
      <c r="E50" s="120" t="s">
        <v>48</v>
      </c>
      <c r="F50" s="55" t="s">
        <v>48</v>
      </c>
      <c r="G50" s="56" t="s">
        <v>48</v>
      </c>
      <c r="H50" s="20"/>
      <c r="I50" s="20"/>
      <c r="J50" s="20"/>
      <c r="K50" s="20"/>
      <c r="L50" s="20"/>
      <c r="M50" s="20"/>
    </row>
    <row r="51" spans="1:13" ht="15.75" hidden="1">
      <c r="A51" s="55">
        <v>3</v>
      </c>
      <c r="B51" s="55"/>
      <c r="C51" s="55" t="s">
        <v>68</v>
      </c>
      <c r="D51" s="55" t="s">
        <v>69</v>
      </c>
      <c r="E51" s="120" t="s">
        <v>48</v>
      </c>
      <c r="F51" s="55" t="s">
        <v>48</v>
      </c>
      <c r="G51" s="56" t="s">
        <v>48</v>
      </c>
      <c r="H51" s="20"/>
      <c r="I51" s="20"/>
      <c r="J51" s="20"/>
      <c r="K51" s="20"/>
      <c r="L51" s="20"/>
      <c r="M51" s="20"/>
    </row>
    <row r="52" spans="1:13" ht="15.75" hidden="1">
      <c r="A52" s="55">
        <v>4</v>
      </c>
      <c r="B52" s="55"/>
      <c r="C52" s="55"/>
      <c r="D52" s="55"/>
      <c r="E52" s="120"/>
      <c r="F52" s="55"/>
      <c r="G52" s="56"/>
      <c r="H52" s="20"/>
      <c r="I52" s="20"/>
      <c r="J52" s="20"/>
      <c r="K52" s="20"/>
      <c r="L52" s="20"/>
      <c r="M52" s="20"/>
    </row>
    <row r="53" spans="1:13" ht="15.75" hidden="1">
      <c r="A53" s="55">
        <v>5</v>
      </c>
      <c r="B53" s="55"/>
      <c r="C53" s="55"/>
      <c r="D53" s="55"/>
      <c r="E53" s="55"/>
      <c r="F53" s="55"/>
      <c r="G53" s="56"/>
      <c r="H53" s="20"/>
      <c r="I53" s="20"/>
      <c r="J53" s="20"/>
      <c r="K53" s="20"/>
      <c r="L53" s="20"/>
      <c r="M53" s="20"/>
    </row>
    <row r="54" spans="1:13" ht="15.75" hidden="1">
      <c r="A54" s="55">
        <v>6</v>
      </c>
      <c r="B54" s="55"/>
      <c r="C54" s="55"/>
      <c r="D54" s="55"/>
      <c r="E54" s="55"/>
      <c r="F54" s="55"/>
      <c r="G54" s="56"/>
      <c r="H54" s="20"/>
      <c r="I54" s="20"/>
      <c r="J54" s="20"/>
      <c r="K54" s="20"/>
      <c r="L54" s="20"/>
      <c r="M54" s="20"/>
    </row>
    <row r="55" spans="1:13" ht="15.75" hidden="1">
      <c r="A55" s="55">
        <v>7</v>
      </c>
      <c r="B55" s="55"/>
      <c r="C55" s="55"/>
      <c r="D55" s="55"/>
      <c r="E55" s="55"/>
      <c r="F55" s="55"/>
      <c r="G55" s="56"/>
      <c r="H55" s="20"/>
      <c r="I55" s="20"/>
      <c r="J55" s="20"/>
      <c r="K55" s="20"/>
      <c r="L55" s="20"/>
      <c r="M55" s="20"/>
    </row>
    <row r="56" spans="1:13" ht="15.75" hidden="1">
      <c r="A56" s="55">
        <v>8</v>
      </c>
      <c r="B56" s="55"/>
      <c r="C56" s="55"/>
      <c r="D56" s="55"/>
      <c r="E56" s="55"/>
      <c r="F56" s="55"/>
      <c r="G56" s="56"/>
      <c r="H56" s="20"/>
      <c r="I56" s="20"/>
      <c r="J56" s="20"/>
      <c r="K56" s="20"/>
      <c r="L56" s="20"/>
      <c r="M56" s="20"/>
    </row>
    <row r="57" spans="1:13" ht="15.75" hidden="1">
      <c r="A57" s="20"/>
      <c r="B57" s="20"/>
      <c r="C57" s="20"/>
      <c r="D57" s="20"/>
      <c r="E57" s="20"/>
      <c r="F57" s="27"/>
      <c r="G57" s="20"/>
      <c r="H57" s="20"/>
      <c r="I57" s="20"/>
      <c r="J57" s="20"/>
      <c r="K57" s="20"/>
      <c r="L57" s="20"/>
      <c r="M57" s="20"/>
    </row>
    <row r="58" spans="1:13" ht="15.75" hidden="1">
      <c r="A58" s="83" t="s">
        <v>35</v>
      </c>
      <c r="B58" s="37"/>
      <c r="C58" s="20"/>
      <c r="D58" s="20"/>
      <c r="E58" s="20"/>
      <c r="F58" s="27"/>
      <c r="G58" s="20"/>
      <c r="H58" s="84" t="s">
        <v>43</v>
      </c>
      <c r="I58" s="36"/>
      <c r="J58" s="84" t="s">
        <v>43</v>
      </c>
      <c r="K58" s="36"/>
      <c r="L58" s="20"/>
      <c r="M58" s="20"/>
    </row>
    <row r="59" spans="1:15" ht="73.5" customHeight="1" hidden="1">
      <c r="A59" s="20"/>
      <c r="B59" s="173" t="s">
        <v>41</v>
      </c>
      <c r="C59" s="184" t="s">
        <v>3</v>
      </c>
      <c r="D59" s="185"/>
      <c r="E59" s="190" t="s">
        <v>4</v>
      </c>
      <c r="F59" s="190" t="s">
        <v>5</v>
      </c>
      <c r="G59" s="176" t="s">
        <v>6</v>
      </c>
      <c r="H59" s="176" t="s">
        <v>7</v>
      </c>
      <c r="I59" s="176"/>
      <c r="J59" s="176" t="s">
        <v>8</v>
      </c>
      <c r="K59" s="176"/>
      <c r="L59" s="177" t="s">
        <v>9</v>
      </c>
      <c r="M59" s="178"/>
      <c r="N59" s="173" t="s">
        <v>10</v>
      </c>
      <c r="O59" s="173" t="s">
        <v>11</v>
      </c>
    </row>
    <row r="60" spans="1:15" ht="15.75" hidden="1">
      <c r="A60" s="20"/>
      <c r="B60" s="182"/>
      <c r="C60" s="186"/>
      <c r="D60" s="187"/>
      <c r="E60" s="182"/>
      <c r="F60" s="182"/>
      <c r="G60" s="176"/>
      <c r="H60" s="3" t="s">
        <v>12</v>
      </c>
      <c r="I60" s="3" t="s">
        <v>13</v>
      </c>
      <c r="J60" s="3" t="s">
        <v>12</v>
      </c>
      <c r="K60" s="3" t="s">
        <v>13</v>
      </c>
      <c r="L60" s="78" t="s">
        <v>39</v>
      </c>
      <c r="M60" s="4" t="s">
        <v>40</v>
      </c>
      <c r="N60" s="174"/>
      <c r="O60" s="174"/>
    </row>
    <row r="61" spans="1:15" ht="15.75" hidden="1">
      <c r="A61" s="20"/>
      <c r="B61" s="183"/>
      <c r="C61" s="188"/>
      <c r="D61" s="189"/>
      <c r="E61" s="183"/>
      <c r="F61" s="183"/>
      <c r="G61" s="4"/>
      <c r="H61" s="3"/>
      <c r="I61" s="3"/>
      <c r="J61" s="3"/>
      <c r="K61" s="3"/>
      <c r="L61" s="4"/>
      <c r="M61" s="4"/>
      <c r="N61" s="175"/>
      <c r="O61" s="175"/>
    </row>
    <row r="62" spans="1:15" ht="26.25" customHeight="1" hidden="1">
      <c r="A62" s="20"/>
      <c r="B62" s="82" t="str">
        <f>VLOOKUP($F$16,$B$70:$F$96,1,0)</f>
        <v>LT-1191-K25</v>
      </c>
      <c r="C62" s="82" t="str">
        <f>VLOOKUP($F$16,$B$70:$F$96,2,0)</f>
        <v>Phạm Thị Phương</v>
      </c>
      <c r="D62" s="82" t="str">
        <f>VLOOKUP($F$16,$B$70:$F$96,3,0)</f>
        <v>Ánh</v>
      </c>
      <c r="E62" s="82" t="str">
        <f>VLOOKUP($F$16,$B$70:$F$96,4,0)</f>
        <v>22/12/1994</v>
      </c>
      <c r="F62" s="82" t="str">
        <f>VLOOKUP($F$16,$B$70:$F$96,5,0)</f>
        <v>BRVT</v>
      </c>
      <c r="G62" s="82">
        <f>VLOOKUP($F$16,IF($F$13=$C$49,$B$70:$O$96,IF($F$13=$C$50,$B$104:$O$131,IF($F$13=$C$51,$B$137:$O$163,IF($F$13=$C$52,$B$171:$O$197,IF($F$13=$C$53,$B$204:$O$230,IF($F$13=$C$54,$B$239:$O$259,IF($F$13=$C$55,$B$268:$O$287,#REF!))))))),6,0)</f>
        <v>0</v>
      </c>
      <c r="H62" s="82">
        <f>VLOOKUP($F$16,IF($F$13=$C$49,$B$70:$O$96,IF($F$13=$C$50,$B$104:$O$131,IF($F$13=$C$51,$B$137:$O$163,IF($F$13=$C$52,$B$171:$O$197,IF($F$13=$C$53,$B$204:$O$230,IF($F$13=$C$54,$B$239:$O$259,IF($F$13=$C$55,$B$268:$O$287,#REF!))))))),7,0)</f>
        <v>7</v>
      </c>
      <c r="I62" s="82">
        <f>VLOOKUP($F$16,IF($F$13=$C$49,$B$70:$O$96,IF($F$13=$C$50,$B$104:$O$131,IF($F$13=$C$51,$B$137:$O$163,IF($F$13=$C$52,$B$171:$O$197,IF($F$13=$C$53,$B$204:$O$230,IF($F$13=$C$54,$B$239:$O$259,IF($F$13=$C$55,$B$268:$O$287,#REF!))))))),8,0)</f>
        <v>0</v>
      </c>
      <c r="J62" s="82">
        <f>VLOOKUP($F$16,IF($F$13=$C$49,$B$70:$O$96,IF($F$13=$C$50,$B$104:$O$131,IF($F$13=$C$51,$B$137:$O$163,IF($F$13=$C$52,$B$171:$O$197,IF($F$13=$C$53,$B$204:$O$230,IF($F$13=$C$54,$B$239:$O$259,IF($F$13=$C$55,$B$268:$O$287,#REF!))))))),9,0)</f>
        <v>8</v>
      </c>
      <c r="K62" s="82">
        <f>VLOOKUP($F$16,IF($F$13=$C$49,$B$70:$O$96,IF($F$13=$C$50,$B$104:$O$131,IF($F$13=$C$51,$B$137:$O$163,IF($F$13=$C$52,$B$171:$O$197,IF($F$13=$C$53,$B$204:$O$230,IF($F$13=$C$54,$B$239:$O$259,IF($F$13=$C$55,$B$268:$O$287,#REF!))))))),10,0)</f>
        <v>0</v>
      </c>
      <c r="L62" s="82">
        <f>VLOOKUP($F$16,IF($F$13=$C$49,$B$70:$O$96,IF($F$13=$C$50,$B$104:$O$131,IF($F$13=$C$51,$B$137:$O$163,IF($F$13=$C$52,$B$171:$O$197,IF($F$13=$C$53,$B$204:$O$230,IF($F$13=$C$54,$B$239:$O$259,IF($F$13=$C$55,$B$268:$O$287,#REF!))))))),11,0)</f>
        <v>3</v>
      </c>
      <c r="M62" s="82">
        <f>VLOOKUP($F$16,IF($F$13=$C$49,$B$70:$O$96,IF($F$13=$C$50,$B$104:$O$131,IF($F$13=$C$51,$B$137:$O$163,IF($F$13=$C$52,$B$171:$O$197,IF($F$13=$C$53,$B$204:$O$230,IF($F$13=$C$54,$B$239:$O$259,IF($F$13=$C$55,$B$268:$O$287,#REF!))))))),12,0)</f>
        <v>0</v>
      </c>
      <c r="N62" s="82">
        <f>VLOOKUP($F$16,IF($F$13=$C$49,$B$70:$O$96,IF($F$13=$C$50,$B$104:$O$131,IF($F$13=$C$51,$B$137:$O$163,IF($F$13=$C$52,$B$171:$O$197,IF($F$13=$C$53,$B$204:$O$230,IF($F$13=$C$54,$B$239:$O$259,IF($F$13=$C$55,$B$268:$O$287,#REF!))))))),13,0)</f>
        <v>4.8</v>
      </c>
      <c r="O62" s="82">
        <f>VLOOKUP($F$16,IF($F$13=$C$49,$B$70:$O$96,IF($F$13=$C$50,$B$104:$O$131,IF($F$13=$C$51,$B$137:$O$163,IF($F$13=$C$52,$B$171:$O$197,IF($F$13=$C$53,$B$204:$O$230,IF($F$13=$C$54,$B$239:$O$259,IF($F$13=$C$55,$B$268:$O$287,#REF!))))))),14,0)</f>
      </c>
    </row>
    <row r="63" ht="15.75" hidden="1"/>
    <row r="64" spans="1:13" s="60" customFormat="1" ht="15" customHeight="1" hidden="1">
      <c r="A64" s="57"/>
      <c r="B64" s="58"/>
      <c r="C64" s="57" t="s">
        <v>31</v>
      </c>
      <c r="D64" s="59"/>
      <c r="E64" s="59"/>
      <c r="F64" s="59"/>
      <c r="G64" s="59"/>
      <c r="H64" s="59"/>
      <c r="I64" s="59"/>
      <c r="J64" s="59"/>
      <c r="K64" s="59"/>
      <c r="L64" s="59"/>
      <c r="M64" s="59"/>
    </row>
    <row r="65" spans="1:3" s="60" customFormat="1" ht="15" customHeight="1" hidden="1">
      <c r="A65" s="72"/>
      <c r="B65" s="73"/>
      <c r="C65" s="72"/>
    </row>
    <row r="66" ht="20.25" hidden="1">
      <c r="A66" s="85" t="str">
        <f>C49</f>
        <v>Tư tưởng Hồ Chí Minh</v>
      </c>
    </row>
    <row r="67" spans="1:16" ht="63.75" customHeight="1" hidden="1">
      <c r="A67" s="190" t="s">
        <v>2</v>
      </c>
      <c r="B67" s="173" t="s">
        <v>41</v>
      </c>
      <c r="C67" s="184" t="s">
        <v>3</v>
      </c>
      <c r="D67" s="185"/>
      <c r="E67" s="190" t="s">
        <v>4</v>
      </c>
      <c r="F67" s="190" t="s">
        <v>5</v>
      </c>
      <c r="G67" s="176" t="s">
        <v>6</v>
      </c>
      <c r="H67" s="176" t="s">
        <v>7</v>
      </c>
      <c r="I67" s="176"/>
      <c r="J67" s="176" t="s">
        <v>8</v>
      </c>
      <c r="K67" s="176"/>
      <c r="L67" s="177" t="s">
        <v>9</v>
      </c>
      <c r="M67" s="178"/>
      <c r="N67" s="173" t="s">
        <v>10</v>
      </c>
      <c r="O67" s="173" t="s">
        <v>11</v>
      </c>
      <c r="P67" s="123" t="s">
        <v>51</v>
      </c>
    </row>
    <row r="68" spans="1:15" ht="15.75" hidden="1">
      <c r="A68" s="182"/>
      <c r="B68" s="182"/>
      <c r="C68" s="186"/>
      <c r="D68" s="187"/>
      <c r="E68" s="182"/>
      <c r="F68" s="182"/>
      <c r="G68" s="176"/>
      <c r="H68" s="3" t="s">
        <v>12</v>
      </c>
      <c r="I68" s="3" t="s">
        <v>13</v>
      </c>
      <c r="J68" s="3" t="s">
        <v>12</v>
      </c>
      <c r="K68" s="3" t="s">
        <v>13</v>
      </c>
      <c r="L68" s="78" t="s">
        <v>39</v>
      </c>
      <c r="M68" s="4" t="s">
        <v>40</v>
      </c>
      <c r="N68" s="174"/>
      <c r="O68" s="174"/>
    </row>
    <row r="69" spans="1:15" ht="15.75" hidden="1">
      <c r="A69" s="183"/>
      <c r="B69" s="183"/>
      <c r="C69" s="188"/>
      <c r="D69" s="189"/>
      <c r="E69" s="183"/>
      <c r="F69" s="183"/>
      <c r="G69" s="105"/>
      <c r="H69" s="202"/>
      <c r="I69" s="203"/>
      <c r="J69" s="202"/>
      <c r="K69" s="203"/>
      <c r="L69" s="204"/>
      <c r="M69" s="205"/>
      <c r="N69" s="175"/>
      <c r="O69" s="175"/>
    </row>
    <row r="70" spans="1:17" ht="16.5" hidden="1">
      <c r="A70" s="2">
        <v>1</v>
      </c>
      <c r="B70" s="128" t="s">
        <v>70</v>
      </c>
      <c r="C70" s="129" t="s">
        <v>71</v>
      </c>
      <c r="D70" s="130" t="s">
        <v>72</v>
      </c>
      <c r="E70" s="131" t="s">
        <v>73</v>
      </c>
      <c r="F70" s="132" t="s">
        <v>47</v>
      </c>
      <c r="G70" s="133"/>
      <c r="H70" s="142">
        <v>8</v>
      </c>
      <c r="I70" s="141"/>
      <c r="J70" s="142">
        <v>8</v>
      </c>
      <c r="K70" s="142"/>
      <c r="L70" s="139">
        <v>6</v>
      </c>
      <c r="M70" s="103"/>
      <c r="N70" s="109">
        <f>H70*0.2+J70*0.2+L70*0.6</f>
        <v>6.8</v>
      </c>
      <c r="O70" s="104">
        <f>IF(N70&lt;4,"Học lại","")</f>
      </c>
      <c r="P70" s="108"/>
      <c r="Q70" s="112"/>
    </row>
    <row r="71" spans="1:17" ht="16.5" hidden="1">
      <c r="A71" s="2">
        <v>2</v>
      </c>
      <c r="B71" s="128" t="s">
        <v>74</v>
      </c>
      <c r="C71" s="129" t="s">
        <v>75</v>
      </c>
      <c r="D71" s="130" t="s">
        <v>76</v>
      </c>
      <c r="E71" s="131" t="s">
        <v>77</v>
      </c>
      <c r="F71" s="132" t="s">
        <v>47</v>
      </c>
      <c r="G71" s="133"/>
      <c r="H71" s="142"/>
      <c r="I71" s="141"/>
      <c r="J71" s="142"/>
      <c r="K71" s="142"/>
      <c r="L71" s="139"/>
      <c r="M71" s="103"/>
      <c r="N71" s="109">
        <f aca="true" t="shared" si="0" ref="N71:N95">H71*0.2+J71*0.2+L71*0.6</f>
        <v>0</v>
      </c>
      <c r="O71" s="104" t="str">
        <f aca="true" t="shared" si="1" ref="O71:O95">IF(N71&lt;4,"Học lại","")</f>
        <v>Học lại</v>
      </c>
      <c r="Q71" s="112"/>
    </row>
    <row r="72" spans="1:17" ht="16.5" hidden="1">
      <c r="A72" s="2">
        <v>3</v>
      </c>
      <c r="B72" s="128" t="s">
        <v>78</v>
      </c>
      <c r="C72" s="129" t="s">
        <v>79</v>
      </c>
      <c r="D72" s="130" t="s">
        <v>76</v>
      </c>
      <c r="E72" s="131" t="s">
        <v>80</v>
      </c>
      <c r="F72" s="132" t="s">
        <v>47</v>
      </c>
      <c r="G72" s="133"/>
      <c r="H72" s="142">
        <v>7</v>
      </c>
      <c r="I72" s="141"/>
      <c r="J72" s="142">
        <v>7</v>
      </c>
      <c r="K72" s="142"/>
      <c r="L72" s="139">
        <v>5</v>
      </c>
      <c r="M72" s="103"/>
      <c r="N72" s="109">
        <f t="shared" si="0"/>
        <v>5.800000000000001</v>
      </c>
      <c r="O72" s="104">
        <f t="shared" si="1"/>
      </c>
      <c r="Q72" s="112"/>
    </row>
    <row r="73" spans="1:17" ht="16.5" hidden="1">
      <c r="A73" s="2">
        <v>4</v>
      </c>
      <c r="B73" s="128" t="s">
        <v>81</v>
      </c>
      <c r="C73" s="129" t="s">
        <v>82</v>
      </c>
      <c r="D73" s="130" t="s">
        <v>83</v>
      </c>
      <c r="E73" s="131" t="s">
        <v>84</v>
      </c>
      <c r="F73" s="132" t="s">
        <v>47</v>
      </c>
      <c r="G73" s="133"/>
      <c r="H73" s="142"/>
      <c r="I73" s="141"/>
      <c r="J73" s="142"/>
      <c r="K73" s="142"/>
      <c r="L73" s="139"/>
      <c r="M73" s="103"/>
      <c r="N73" s="109">
        <f t="shared" si="0"/>
        <v>0</v>
      </c>
      <c r="O73" s="104" t="str">
        <f t="shared" si="1"/>
        <v>Học lại</v>
      </c>
      <c r="Q73" s="112"/>
    </row>
    <row r="74" spans="1:17" ht="16.5" hidden="1">
      <c r="A74" s="2">
        <v>5</v>
      </c>
      <c r="B74" s="128" t="s">
        <v>85</v>
      </c>
      <c r="C74" s="129" t="s">
        <v>86</v>
      </c>
      <c r="D74" s="130" t="s">
        <v>87</v>
      </c>
      <c r="E74" s="131" t="s">
        <v>88</v>
      </c>
      <c r="F74" s="132" t="s">
        <v>47</v>
      </c>
      <c r="G74" s="133"/>
      <c r="H74" s="142">
        <v>7</v>
      </c>
      <c r="I74" s="141"/>
      <c r="J74" s="142">
        <v>7</v>
      </c>
      <c r="K74" s="142"/>
      <c r="L74" s="139">
        <v>6</v>
      </c>
      <c r="M74" s="103"/>
      <c r="N74" s="109">
        <f t="shared" si="0"/>
        <v>6.4</v>
      </c>
      <c r="O74" s="104">
        <f t="shared" si="1"/>
      </c>
      <c r="Q74" s="112"/>
    </row>
    <row r="75" spans="1:17" ht="16.5" hidden="1">
      <c r="A75" s="2">
        <v>6</v>
      </c>
      <c r="B75" s="128" t="s">
        <v>89</v>
      </c>
      <c r="C75" s="129" t="s">
        <v>90</v>
      </c>
      <c r="D75" s="130" t="s">
        <v>58</v>
      </c>
      <c r="E75" s="131" t="s">
        <v>91</v>
      </c>
      <c r="F75" s="132" t="s">
        <v>44</v>
      </c>
      <c r="G75" s="133"/>
      <c r="H75" s="142">
        <v>8</v>
      </c>
      <c r="I75" s="141"/>
      <c r="J75" s="142">
        <v>8</v>
      </c>
      <c r="K75" s="142"/>
      <c r="L75" s="139">
        <v>6</v>
      </c>
      <c r="M75" s="103"/>
      <c r="N75" s="109">
        <f t="shared" si="0"/>
        <v>6.8</v>
      </c>
      <c r="O75" s="104">
        <f t="shared" si="1"/>
      </c>
      <c r="Q75" s="112"/>
    </row>
    <row r="76" spans="1:17" ht="16.5" hidden="1">
      <c r="A76" s="2">
        <v>7</v>
      </c>
      <c r="B76" s="128" t="s">
        <v>92</v>
      </c>
      <c r="C76" s="129" t="s">
        <v>93</v>
      </c>
      <c r="D76" s="130" t="s">
        <v>94</v>
      </c>
      <c r="E76" s="131" t="s">
        <v>95</v>
      </c>
      <c r="F76" s="132" t="s">
        <v>53</v>
      </c>
      <c r="G76" s="133"/>
      <c r="H76" s="142"/>
      <c r="I76" s="141"/>
      <c r="J76" s="142"/>
      <c r="K76" s="142"/>
      <c r="L76" s="139"/>
      <c r="M76" s="103"/>
      <c r="N76" s="109">
        <f t="shared" si="0"/>
        <v>0</v>
      </c>
      <c r="O76" s="104" t="str">
        <f t="shared" si="1"/>
        <v>Học lại</v>
      </c>
      <c r="Q76" s="112"/>
    </row>
    <row r="77" spans="1:17" ht="16.5" hidden="1">
      <c r="A77" s="2">
        <v>8</v>
      </c>
      <c r="B77" s="128" t="s">
        <v>96</v>
      </c>
      <c r="C77" s="129" t="s">
        <v>97</v>
      </c>
      <c r="D77" s="130" t="s">
        <v>98</v>
      </c>
      <c r="E77" s="131" t="s">
        <v>99</v>
      </c>
      <c r="F77" s="132" t="s">
        <v>54</v>
      </c>
      <c r="G77" s="133"/>
      <c r="H77" s="142"/>
      <c r="I77" s="141"/>
      <c r="J77" s="142"/>
      <c r="K77" s="142"/>
      <c r="L77" s="139"/>
      <c r="M77" s="103"/>
      <c r="N77" s="109">
        <f t="shared" si="0"/>
        <v>0</v>
      </c>
      <c r="O77" s="104" t="str">
        <f t="shared" si="1"/>
        <v>Học lại</v>
      </c>
      <c r="Q77" s="112"/>
    </row>
    <row r="78" spans="1:17" ht="16.5" hidden="1">
      <c r="A78" s="2">
        <v>9</v>
      </c>
      <c r="B78" s="128" t="s">
        <v>100</v>
      </c>
      <c r="C78" s="129" t="s">
        <v>101</v>
      </c>
      <c r="D78" s="130" t="s">
        <v>102</v>
      </c>
      <c r="E78" s="131" t="s">
        <v>103</v>
      </c>
      <c r="F78" s="132" t="s">
        <v>55</v>
      </c>
      <c r="G78" s="133"/>
      <c r="H78" s="142">
        <v>6</v>
      </c>
      <c r="I78" s="141"/>
      <c r="J78" s="142">
        <v>6</v>
      </c>
      <c r="K78" s="142"/>
      <c r="L78" s="139">
        <v>5</v>
      </c>
      <c r="M78" s="103"/>
      <c r="N78" s="109">
        <f t="shared" si="0"/>
        <v>5.4</v>
      </c>
      <c r="O78" s="104">
        <f t="shared" si="1"/>
      </c>
      <c r="Q78" s="112"/>
    </row>
    <row r="79" spans="1:17" ht="16.5" hidden="1">
      <c r="A79" s="2">
        <v>10</v>
      </c>
      <c r="B79" s="128" t="s">
        <v>104</v>
      </c>
      <c r="C79" s="129" t="s">
        <v>105</v>
      </c>
      <c r="D79" s="130" t="s">
        <v>106</v>
      </c>
      <c r="E79" s="131" t="s">
        <v>107</v>
      </c>
      <c r="F79" s="132" t="s">
        <v>44</v>
      </c>
      <c r="G79" s="133"/>
      <c r="H79" s="142"/>
      <c r="I79" s="141"/>
      <c r="J79" s="142"/>
      <c r="K79" s="142"/>
      <c r="L79" s="139"/>
      <c r="M79" s="103"/>
      <c r="N79" s="109">
        <f t="shared" si="0"/>
        <v>0</v>
      </c>
      <c r="O79" s="104" t="str">
        <f t="shared" si="1"/>
        <v>Học lại</v>
      </c>
      <c r="Q79" s="112"/>
    </row>
    <row r="80" spans="1:17" ht="16.5" hidden="1">
      <c r="A80" s="2">
        <v>11</v>
      </c>
      <c r="B80" s="128" t="s">
        <v>108</v>
      </c>
      <c r="C80" s="129" t="s">
        <v>109</v>
      </c>
      <c r="D80" s="130" t="s">
        <v>56</v>
      </c>
      <c r="E80" s="131" t="s">
        <v>110</v>
      </c>
      <c r="F80" s="132" t="s">
        <v>47</v>
      </c>
      <c r="G80" s="133"/>
      <c r="H80" s="142">
        <v>8</v>
      </c>
      <c r="I80" s="141"/>
      <c r="J80" s="142">
        <v>8</v>
      </c>
      <c r="K80" s="142"/>
      <c r="L80" s="139">
        <v>8</v>
      </c>
      <c r="M80" s="103"/>
      <c r="N80" s="109">
        <f t="shared" si="0"/>
        <v>8</v>
      </c>
      <c r="O80" s="104">
        <f t="shared" si="1"/>
      </c>
      <c r="Q80" s="112"/>
    </row>
    <row r="81" spans="1:17" ht="16.5" hidden="1">
      <c r="A81" s="2">
        <v>12</v>
      </c>
      <c r="B81" s="128" t="s">
        <v>111</v>
      </c>
      <c r="C81" s="129" t="s">
        <v>112</v>
      </c>
      <c r="D81" s="130" t="s">
        <v>113</v>
      </c>
      <c r="E81" s="131" t="s">
        <v>114</v>
      </c>
      <c r="F81" s="132" t="s">
        <v>57</v>
      </c>
      <c r="G81" s="133"/>
      <c r="H81" s="142">
        <v>7</v>
      </c>
      <c r="I81" s="141"/>
      <c r="J81" s="142">
        <v>7</v>
      </c>
      <c r="K81" s="142"/>
      <c r="L81" s="139">
        <v>5</v>
      </c>
      <c r="M81" s="103"/>
      <c r="N81" s="109">
        <f t="shared" si="0"/>
        <v>5.800000000000001</v>
      </c>
      <c r="O81" s="104">
        <f t="shared" si="1"/>
      </c>
      <c r="Q81" s="112"/>
    </row>
    <row r="82" spans="1:17" ht="16.5" hidden="1">
      <c r="A82" s="2">
        <v>13</v>
      </c>
      <c r="B82" s="128" t="s">
        <v>115</v>
      </c>
      <c r="C82" s="129" t="s">
        <v>116</v>
      </c>
      <c r="D82" s="130" t="s">
        <v>117</v>
      </c>
      <c r="E82" s="131" t="s">
        <v>118</v>
      </c>
      <c r="F82" s="132" t="s">
        <v>47</v>
      </c>
      <c r="G82" s="133"/>
      <c r="H82" s="142">
        <v>8</v>
      </c>
      <c r="I82" s="141"/>
      <c r="J82" s="142">
        <v>8</v>
      </c>
      <c r="K82" s="142"/>
      <c r="L82" s="139">
        <v>4</v>
      </c>
      <c r="M82" s="103"/>
      <c r="N82" s="109">
        <f t="shared" si="0"/>
        <v>5.6</v>
      </c>
      <c r="O82" s="104">
        <f t="shared" si="1"/>
      </c>
      <c r="Q82" s="112"/>
    </row>
    <row r="83" spans="1:17" ht="16.5" hidden="1">
      <c r="A83" s="2">
        <v>14</v>
      </c>
      <c r="B83" s="128" t="s">
        <v>119</v>
      </c>
      <c r="C83" s="129" t="s">
        <v>120</v>
      </c>
      <c r="D83" s="130" t="s">
        <v>45</v>
      </c>
      <c r="E83" s="131" t="s">
        <v>121</v>
      </c>
      <c r="F83" s="132" t="s">
        <v>44</v>
      </c>
      <c r="G83" s="133"/>
      <c r="H83" s="142"/>
      <c r="I83" s="141"/>
      <c r="J83" s="142"/>
      <c r="K83" s="142"/>
      <c r="L83" s="139"/>
      <c r="M83" s="103"/>
      <c r="N83" s="109">
        <f t="shared" si="0"/>
        <v>0</v>
      </c>
      <c r="O83" s="104" t="str">
        <f t="shared" si="1"/>
        <v>Học lại</v>
      </c>
      <c r="Q83" s="112"/>
    </row>
    <row r="84" spans="1:17" ht="16.5" hidden="1">
      <c r="A84" s="2">
        <v>15</v>
      </c>
      <c r="B84" s="128" t="s">
        <v>122</v>
      </c>
      <c r="C84" s="129" t="s">
        <v>123</v>
      </c>
      <c r="D84" s="130" t="s">
        <v>60</v>
      </c>
      <c r="E84" s="131" t="s">
        <v>124</v>
      </c>
      <c r="F84" s="132" t="s">
        <v>49</v>
      </c>
      <c r="G84" s="133"/>
      <c r="H84" s="142"/>
      <c r="I84" s="141"/>
      <c r="J84" s="142"/>
      <c r="K84" s="142"/>
      <c r="L84" s="139"/>
      <c r="M84" s="103"/>
      <c r="N84" s="109">
        <f t="shared" si="0"/>
        <v>0</v>
      </c>
      <c r="O84" s="104" t="str">
        <f t="shared" si="1"/>
        <v>Học lại</v>
      </c>
      <c r="Q84" s="112"/>
    </row>
    <row r="85" spans="1:17" ht="16.5" hidden="1">
      <c r="A85" s="2">
        <v>16</v>
      </c>
      <c r="B85" s="128" t="s">
        <v>125</v>
      </c>
      <c r="C85" s="129" t="s">
        <v>126</v>
      </c>
      <c r="D85" s="130" t="s">
        <v>127</v>
      </c>
      <c r="E85" s="131" t="s">
        <v>128</v>
      </c>
      <c r="F85" s="132" t="s">
        <v>59</v>
      </c>
      <c r="G85" s="133"/>
      <c r="H85" s="142">
        <v>7</v>
      </c>
      <c r="I85" s="141"/>
      <c r="J85" s="142">
        <v>7</v>
      </c>
      <c r="K85" s="142"/>
      <c r="L85" s="139">
        <v>5</v>
      </c>
      <c r="M85" s="103"/>
      <c r="N85" s="109">
        <f t="shared" si="0"/>
        <v>5.800000000000001</v>
      </c>
      <c r="O85" s="104">
        <f t="shared" si="1"/>
      </c>
      <c r="Q85" s="112"/>
    </row>
    <row r="86" spans="1:17" ht="16.5" hidden="1">
      <c r="A86" s="2">
        <v>17</v>
      </c>
      <c r="B86" s="128" t="s">
        <v>129</v>
      </c>
      <c r="C86" s="129" t="s">
        <v>130</v>
      </c>
      <c r="D86" s="130" t="s">
        <v>98</v>
      </c>
      <c r="E86" s="131" t="s">
        <v>131</v>
      </c>
      <c r="F86" s="132" t="s">
        <v>47</v>
      </c>
      <c r="G86" s="133"/>
      <c r="H86" s="142">
        <v>7</v>
      </c>
      <c r="I86" s="141"/>
      <c r="J86" s="142">
        <v>7</v>
      </c>
      <c r="K86" s="142"/>
      <c r="L86" s="139">
        <v>6</v>
      </c>
      <c r="M86" s="103"/>
      <c r="N86" s="109">
        <f aca="true" t="shared" si="2" ref="N86:N91">H86*0.2+J86*0.2+L86*0.6</f>
        <v>6.4</v>
      </c>
      <c r="O86" s="104">
        <f t="shared" si="1"/>
      </c>
      <c r="Q86" s="112"/>
    </row>
    <row r="87" spans="1:17" ht="16.5" hidden="1">
      <c r="A87" s="2">
        <v>18</v>
      </c>
      <c r="B87" s="128" t="s">
        <v>132</v>
      </c>
      <c r="C87" s="129" t="s">
        <v>133</v>
      </c>
      <c r="D87" s="130" t="s">
        <v>134</v>
      </c>
      <c r="E87" s="131" t="s">
        <v>135</v>
      </c>
      <c r="F87" s="132" t="s">
        <v>44</v>
      </c>
      <c r="G87" s="133"/>
      <c r="H87" s="142">
        <v>8</v>
      </c>
      <c r="I87" s="141"/>
      <c r="J87" s="142">
        <v>8</v>
      </c>
      <c r="K87" s="142"/>
      <c r="L87" s="139">
        <v>5</v>
      </c>
      <c r="M87" s="103"/>
      <c r="N87" s="109">
        <f t="shared" si="2"/>
        <v>6.2</v>
      </c>
      <c r="O87" s="104">
        <f t="shared" si="1"/>
      </c>
      <c r="Q87" s="112"/>
    </row>
    <row r="88" spans="1:17" ht="16.5" hidden="1">
      <c r="A88" s="2">
        <v>19</v>
      </c>
      <c r="B88" s="128" t="s">
        <v>136</v>
      </c>
      <c r="C88" s="129" t="s">
        <v>137</v>
      </c>
      <c r="D88" s="130" t="s">
        <v>138</v>
      </c>
      <c r="E88" s="131" t="s">
        <v>139</v>
      </c>
      <c r="F88" s="132" t="s">
        <v>47</v>
      </c>
      <c r="G88" s="133"/>
      <c r="H88" s="142">
        <v>7</v>
      </c>
      <c r="I88" s="141"/>
      <c r="J88" s="142">
        <v>7</v>
      </c>
      <c r="K88" s="142"/>
      <c r="L88" s="139">
        <v>6</v>
      </c>
      <c r="M88" s="103"/>
      <c r="N88" s="109">
        <f t="shared" si="2"/>
        <v>6.4</v>
      </c>
      <c r="O88" s="104">
        <f t="shared" si="1"/>
      </c>
      <c r="Q88" s="112"/>
    </row>
    <row r="89" spans="1:17" ht="16.5" hidden="1">
      <c r="A89" s="2">
        <v>20</v>
      </c>
      <c r="B89" s="128" t="s">
        <v>140</v>
      </c>
      <c r="C89" s="129" t="s">
        <v>141</v>
      </c>
      <c r="D89" s="130" t="s">
        <v>142</v>
      </c>
      <c r="E89" s="131" t="s">
        <v>143</v>
      </c>
      <c r="F89" s="132" t="s">
        <v>47</v>
      </c>
      <c r="G89" s="133"/>
      <c r="H89" s="142">
        <v>7</v>
      </c>
      <c r="I89" s="141"/>
      <c r="J89" s="142">
        <v>7</v>
      </c>
      <c r="K89" s="142"/>
      <c r="L89" s="139">
        <v>5</v>
      </c>
      <c r="M89" s="103"/>
      <c r="N89" s="109">
        <f t="shared" si="2"/>
        <v>5.800000000000001</v>
      </c>
      <c r="O89" s="104">
        <f t="shared" si="1"/>
      </c>
      <c r="Q89" s="112"/>
    </row>
    <row r="90" spans="1:17" ht="16.5" hidden="1">
      <c r="A90" s="2">
        <v>21</v>
      </c>
      <c r="B90" s="128" t="s">
        <v>144</v>
      </c>
      <c r="C90" s="129" t="s">
        <v>145</v>
      </c>
      <c r="D90" s="130" t="s">
        <v>146</v>
      </c>
      <c r="E90" s="131" t="s">
        <v>147</v>
      </c>
      <c r="F90" s="132" t="s">
        <v>47</v>
      </c>
      <c r="G90" s="133"/>
      <c r="H90" s="142"/>
      <c r="I90" s="141"/>
      <c r="J90" s="142"/>
      <c r="K90" s="142"/>
      <c r="L90" s="139">
        <v>8</v>
      </c>
      <c r="M90" s="103"/>
      <c r="N90" s="109">
        <f t="shared" si="2"/>
        <v>4.8</v>
      </c>
      <c r="O90" s="104">
        <f t="shared" si="1"/>
      </c>
      <c r="Q90" s="112"/>
    </row>
    <row r="91" spans="1:17" ht="16.5" hidden="1">
      <c r="A91" s="2">
        <v>22</v>
      </c>
      <c r="B91" s="128" t="s">
        <v>148</v>
      </c>
      <c r="C91" s="129" t="s">
        <v>149</v>
      </c>
      <c r="D91" s="130" t="s">
        <v>150</v>
      </c>
      <c r="E91" s="131" t="s">
        <v>151</v>
      </c>
      <c r="F91" s="132" t="s">
        <v>47</v>
      </c>
      <c r="G91" s="133"/>
      <c r="H91" s="142">
        <v>7</v>
      </c>
      <c r="I91" s="141"/>
      <c r="J91" s="142">
        <v>7</v>
      </c>
      <c r="K91" s="142"/>
      <c r="L91" s="139">
        <v>5</v>
      </c>
      <c r="M91" s="103"/>
      <c r="N91" s="109">
        <f t="shared" si="2"/>
        <v>5.800000000000001</v>
      </c>
      <c r="O91" s="104">
        <f t="shared" si="1"/>
      </c>
      <c r="Q91" s="112"/>
    </row>
    <row r="92" spans="1:17" ht="16.5" hidden="1">
      <c r="A92" s="143">
        <v>23</v>
      </c>
      <c r="B92" s="144" t="s">
        <v>152</v>
      </c>
      <c r="C92" s="145" t="s">
        <v>153</v>
      </c>
      <c r="D92" s="146" t="s">
        <v>154</v>
      </c>
      <c r="E92" s="147" t="s">
        <v>155</v>
      </c>
      <c r="F92" s="148" t="s">
        <v>47</v>
      </c>
      <c r="G92" s="149"/>
      <c r="H92" s="150">
        <v>7</v>
      </c>
      <c r="I92" s="141"/>
      <c r="J92" s="150">
        <v>7</v>
      </c>
      <c r="K92" s="150"/>
      <c r="L92" s="151">
        <v>5</v>
      </c>
      <c r="M92" s="152"/>
      <c r="N92" s="153">
        <f t="shared" si="0"/>
        <v>5.800000000000001</v>
      </c>
      <c r="O92" s="104">
        <f t="shared" si="1"/>
      </c>
      <c r="Q92" s="112"/>
    </row>
    <row r="93" spans="1:17" ht="16.5" hidden="1">
      <c r="A93" s="2">
        <v>24</v>
      </c>
      <c r="B93" s="164" t="s">
        <v>156</v>
      </c>
      <c r="C93" s="165" t="s">
        <v>157</v>
      </c>
      <c r="D93" s="166" t="s">
        <v>158</v>
      </c>
      <c r="E93" s="167" t="s">
        <v>159</v>
      </c>
      <c r="F93" s="168" t="s">
        <v>47</v>
      </c>
      <c r="G93" s="169"/>
      <c r="H93" s="171"/>
      <c r="I93" s="170"/>
      <c r="J93" s="171"/>
      <c r="K93" s="171"/>
      <c r="L93" s="172"/>
      <c r="M93" s="103"/>
      <c r="N93" s="109">
        <f t="shared" si="0"/>
        <v>0</v>
      </c>
      <c r="O93" s="104" t="str">
        <f t="shared" si="1"/>
        <v>Học lại</v>
      </c>
      <c r="Q93" s="112"/>
    </row>
    <row r="94" spans="1:17" ht="16.5" hidden="1">
      <c r="A94" s="2">
        <v>25</v>
      </c>
      <c r="B94" s="164" t="s">
        <v>160</v>
      </c>
      <c r="C94" s="165" t="s">
        <v>161</v>
      </c>
      <c r="D94" s="166" t="s">
        <v>162</v>
      </c>
      <c r="E94" s="167" t="s">
        <v>163</v>
      </c>
      <c r="F94" s="168" t="s">
        <v>47</v>
      </c>
      <c r="G94" s="169"/>
      <c r="H94" s="171"/>
      <c r="I94" s="170"/>
      <c r="J94" s="171"/>
      <c r="K94" s="171"/>
      <c r="L94" s="172"/>
      <c r="M94" s="103"/>
      <c r="N94" s="109">
        <f>H94*0.2+J94*0.2+L94*0.6</f>
        <v>0</v>
      </c>
      <c r="O94" s="104" t="str">
        <f t="shared" si="1"/>
        <v>Học lại</v>
      </c>
      <c r="Q94" s="112"/>
    </row>
    <row r="95" spans="1:17" ht="16.5" hidden="1">
      <c r="A95" s="2">
        <v>26</v>
      </c>
      <c r="B95" s="164" t="s">
        <v>164</v>
      </c>
      <c r="C95" s="165" t="s">
        <v>165</v>
      </c>
      <c r="D95" s="166" t="s">
        <v>166</v>
      </c>
      <c r="E95" s="167" t="s">
        <v>167</v>
      </c>
      <c r="F95" s="168" t="s">
        <v>47</v>
      </c>
      <c r="G95" s="169"/>
      <c r="H95" s="171"/>
      <c r="I95" s="170"/>
      <c r="J95" s="171"/>
      <c r="K95" s="171"/>
      <c r="L95" s="172">
        <v>5</v>
      </c>
      <c r="M95" s="103"/>
      <c r="N95" s="109">
        <f t="shared" si="0"/>
        <v>3</v>
      </c>
      <c r="O95" s="104" t="str">
        <f t="shared" si="1"/>
        <v>Học lại</v>
      </c>
      <c r="Q95" s="112"/>
    </row>
    <row r="96" spans="1:17" ht="15.75" hidden="1">
      <c r="A96" s="154"/>
      <c r="B96" s="155"/>
      <c r="C96" s="156"/>
      <c r="D96" s="157"/>
      <c r="E96" s="158"/>
      <c r="F96" s="159"/>
      <c r="G96" s="127"/>
      <c r="H96" s="127"/>
      <c r="I96" s="127"/>
      <c r="J96" s="127"/>
      <c r="K96" s="127"/>
      <c r="L96" s="160"/>
      <c r="M96" s="161"/>
      <c r="N96" s="162"/>
      <c r="O96" s="163"/>
      <c r="Q96" s="112"/>
    </row>
    <row r="97" spans="1:15" ht="16.5" hidden="1">
      <c r="A97" s="114"/>
      <c r="B97" s="115"/>
      <c r="C97" s="116"/>
      <c r="D97" s="117"/>
      <c r="E97" s="118"/>
      <c r="F97" s="118"/>
      <c r="O97" s="119"/>
    </row>
    <row r="98" spans="1:15" ht="16.5" hidden="1">
      <c r="A98" s="114"/>
      <c r="B98" s="115"/>
      <c r="C98" s="116"/>
      <c r="D98" s="117"/>
      <c r="E98" s="118"/>
      <c r="F98" s="118"/>
      <c r="O98" s="119"/>
    </row>
    <row r="99" spans="7:14" ht="15.75" hidden="1">
      <c r="G99"/>
      <c r="H99"/>
      <c r="I99"/>
      <c r="J99"/>
      <c r="K99"/>
      <c r="L99"/>
      <c r="M99"/>
      <c r="N99"/>
    </row>
    <row r="100" spans="1:14" ht="20.25" hidden="1">
      <c r="A100" s="85" t="str">
        <f>C50</f>
        <v>Kiểm toán tài chính 1</v>
      </c>
      <c r="G100"/>
      <c r="H100"/>
      <c r="I100"/>
      <c r="J100"/>
      <c r="K100"/>
      <c r="L100"/>
      <c r="M100"/>
      <c r="N100"/>
    </row>
    <row r="101" spans="1:15" ht="63.75" customHeight="1" hidden="1">
      <c r="A101" s="190" t="s">
        <v>2</v>
      </c>
      <c r="B101" s="87" t="s">
        <v>41</v>
      </c>
      <c r="C101" s="91" t="s">
        <v>3</v>
      </c>
      <c r="D101" s="92"/>
      <c r="E101" s="89" t="s">
        <v>4</v>
      </c>
      <c r="F101" s="89" t="s">
        <v>5</v>
      </c>
      <c r="G101" s="4" t="s">
        <v>6</v>
      </c>
      <c r="H101" s="4" t="s">
        <v>7</v>
      </c>
      <c r="I101" s="4"/>
      <c r="J101" s="4" t="s">
        <v>8</v>
      </c>
      <c r="K101" s="4"/>
      <c r="L101" s="99" t="s">
        <v>9</v>
      </c>
      <c r="M101" s="100"/>
      <c r="N101" s="87" t="s">
        <v>10</v>
      </c>
      <c r="O101" s="87" t="s">
        <v>11</v>
      </c>
    </row>
    <row r="102" spans="1:15" ht="15.75" hidden="1">
      <c r="A102" s="182"/>
      <c r="B102" s="90"/>
      <c r="C102" s="93"/>
      <c r="D102" s="94"/>
      <c r="E102" s="90"/>
      <c r="F102" s="90"/>
      <c r="G102" s="4"/>
      <c r="H102" s="3" t="s">
        <v>12</v>
      </c>
      <c r="I102" s="3" t="s">
        <v>13</v>
      </c>
      <c r="J102" s="3" t="s">
        <v>12</v>
      </c>
      <c r="K102" s="3" t="s">
        <v>13</v>
      </c>
      <c r="L102" s="78" t="s">
        <v>39</v>
      </c>
      <c r="M102" s="4" t="s">
        <v>40</v>
      </c>
      <c r="N102" s="97"/>
      <c r="O102" s="97"/>
    </row>
    <row r="103" spans="1:15" ht="15.75" hidden="1">
      <c r="A103" s="183"/>
      <c r="B103" s="88"/>
      <c r="C103" s="95"/>
      <c r="D103" s="96"/>
      <c r="E103" s="88"/>
      <c r="F103" s="88"/>
      <c r="G103" s="4"/>
      <c r="H103" s="3"/>
      <c r="I103" s="3"/>
      <c r="J103" s="3"/>
      <c r="K103" s="3"/>
      <c r="L103" s="4"/>
      <c r="M103" s="4"/>
      <c r="N103" s="98"/>
      <c r="O103" s="98"/>
    </row>
    <row r="104" spans="1:15" ht="16.5" hidden="1">
      <c r="A104" s="2">
        <v>1</v>
      </c>
      <c r="B104" s="80" t="str">
        <f aca="true" t="shared" si="3" ref="B104:F113">B70</f>
        <v>LT-1191-K25</v>
      </c>
      <c r="C104" s="80" t="str">
        <f t="shared" si="3"/>
        <v>Phạm Thị Phương</v>
      </c>
      <c r="D104" s="80" t="str">
        <f t="shared" si="3"/>
        <v>Ánh</v>
      </c>
      <c r="E104" s="80" t="str">
        <f t="shared" si="3"/>
        <v>22/12/1994</v>
      </c>
      <c r="F104" s="122" t="str">
        <f t="shared" si="3"/>
        <v>BRVT</v>
      </c>
      <c r="G104" s="133"/>
      <c r="H104" s="134">
        <v>7</v>
      </c>
      <c r="I104" s="135"/>
      <c r="J104" s="136">
        <v>8</v>
      </c>
      <c r="K104" s="137"/>
      <c r="L104" s="139">
        <v>3</v>
      </c>
      <c r="M104" s="103"/>
      <c r="N104" s="109">
        <f>H104*0.2+J104*0.2+L104*0.6</f>
        <v>4.8</v>
      </c>
      <c r="O104" s="104">
        <f>IF(N104&lt;4,"Học lại","")</f>
      </c>
    </row>
    <row r="105" spans="1:15" ht="16.5" hidden="1">
      <c r="A105" s="2">
        <v>2</v>
      </c>
      <c r="B105" s="80" t="str">
        <f t="shared" si="3"/>
        <v>LT-1192-K25</v>
      </c>
      <c r="C105" s="80" t="str">
        <f t="shared" si="3"/>
        <v>Phạm Thị </v>
      </c>
      <c r="D105" s="80" t="str">
        <f t="shared" si="3"/>
        <v>Hồng</v>
      </c>
      <c r="E105" s="80" t="str">
        <f t="shared" si="3"/>
        <v>08/12/1980</v>
      </c>
      <c r="F105" s="122" t="str">
        <f t="shared" si="3"/>
        <v>BRVT</v>
      </c>
      <c r="G105" s="133"/>
      <c r="H105" s="134"/>
      <c r="I105" s="135"/>
      <c r="J105" s="136"/>
      <c r="K105" s="137"/>
      <c r="L105" s="139"/>
      <c r="M105" s="103"/>
      <c r="N105" s="109">
        <f aca="true" t="shared" si="4" ref="N105:N129">H105*0.2+J105*0.2+L105*0.6</f>
        <v>0</v>
      </c>
      <c r="O105" s="104" t="str">
        <f aca="true" t="shared" si="5" ref="O105:O129">IF(N105&lt;4,"Học lại","")</f>
        <v>Học lại</v>
      </c>
    </row>
    <row r="106" spans="1:15" ht="16.5" hidden="1">
      <c r="A106" s="2">
        <v>3</v>
      </c>
      <c r="B106" s="80" t="str">
        <f t="shared" si="3"/>
        <v>LT-1193-K25</v>
      </c>
      <c r="C106" s="80" t="str">
        <f t="shared" si="3"/>
        <v>Đoàn Thị Ngọc </v>
      </c>
      <c r="D106" s="80" t="str">
        <f t="shared" si="3"/>
        <v>Hồng</v>
      </c>
      <c r="E106" s="80" t="str">
        <f t="shared" si="3"/>
        <v>27/06/1979</v>
      </c>
      <c r="F106" s="122" t="str">
        <f t="shared" si="3"/>
        <v>BRVT</v>
      </c>
      <c r="G106" s="133"/>
      <c r="H106" s="134">
        <v>7</v>
      </c>
      <c r="I106" s="135"/>
      <c r="J106" s="136">
        <v>8</v>
      </c>
      <c r="K106" s="137"/>
      <c r="L106" s="139">
        <v>3</v>
      </c>
      <c r="M106" s="103"/>
      <c r="N106" s="109">
        <f t="shared" si="4"/>
        <v>4.8</v>
      </c>
      <c r="O106" s="104">
        <f t="shared" si="5"/>
      </c>
    </row>
    <row r="107" spans="1:15" ht="16.5" hidden="1">
      <c r="A107" s="2">
        <v>4</v>
      </c>
      <c r="B107" s="80" t="str">
        <f t="shared" si="3"/>
        <v>LT-1194-K25</v>
      </c>
      <c r="C107" s="80" t="str">
        <f t="shared" si="3"/>
        <v>Đặng Thị </v>
      </c>
      <c r="D107" s="80" t="str">
        <f t="shared" si="3"/>
        <v>Huyền</v>
      </c>
      <c r="E107" s="80" t="str">
        <f t="shared" si="3"/>
        <v>2711/1984</v>
      </c>
      <c r="F107" s="122" t="str">
        <f t="shared" si="3"/>
        <v>BRVT</v>
      </c>
      <c r="G107" s="133"/>
      <c r="H107" s="134"/>
      <c r="I107" s="135"/>
      <c r="J107" s="136"/>
      <c r="K107" s="137"/>
      <c r="L107" s="139"/>
      <c r="M107" s="103"/>
      <c r="N107" s="109">
        <f t="shared" si="4"/>
        <v>0</v>
      </c>
      <c r="O107" s="104" t="str">
        <f t="shared" si="5"/>
        <v>Học lại</v>
      </c>
    </row>
    <row r="108" spans="1:15" ht="16.5" hidden="1">
      <c r="A108" s="2">
        <v>5</v>
      </c>
      <c r="B108" s="80" t="str">
        <f t="shared" si="3"/>
        <v>LT-1195-K25</v>
      </c>
      <c r="C108" s="80" t="str">
        <f t="shared" si="3"/>
        <v>Phan Huỳnh Mỹ </v>
      </c>
      <c r="D108" s="80" t="str">
        <f t="shared" si="3"/>
        <v>Linh</v>
      </c>
      <c r="E108" s="80" t="str">
        <f t="shared" si="3"/>
        <v>03/06/1995</v>
      </c>
      <c r="F108" s="122" t="str">
        <f t="shared" si="3"/>
        <v>BRVT</v>
      </c>
      <c r="G108" s="133"/>
      <c r="H108" s="134">
        <v>7</v>
      </c>
      <c r="I108" s="135"/>
      <c r="J108" s="136">
        <v>8</v>
      </c>
      <c r="K108" s="137"/>
      <c r="L108" s="139">
        <v>5</v>
      </c>
      <c r="M108" s="103"/>
      <c r="N108" s="109">
        <f t="shared" si="4"/>
        <v>6</v>
      </c>
      <c r="O108" s="104">
        <f t="shared" si="5"/>
      </c>
    </row>
    <row r="109" spans="1:15" ht="16.5" hidden="1">
      <c r="A109" s="2">
        <v>6</v>
      </c>
      <c r="B109" s="80" t="str">
        <f t="shared" si="3"/>
        <v>LT-1196-K25</v>
      </c>
      <c r="C109" s="80" t="str">
        <f t="shared" si="3"/>
        <v>Cai Thị Xuân </v>
      </c>
      <c r="D109" s="80" t="str">
        <f t="shared" si="3"/>
        <v>Mai</v>
      </c>
      <c r="E109" s="80" t="str">
        <f t="shared" si="3"/>
        <v>25/09/1992</v>
      </c>
      <c r="F109" s="122" t="str">
        <f t="shared" si="3"/>
        <v>Đồng Nai</v>
      </c>
      <c r="G109" s="133"/>
      <c r="H109" s="134">
        <v>7</v>
      </c>
      <c r="I109" s="135"/>
      <c r="J109" s="136">
        <v>8</v>
      </c>
      <c r="K109" s="137"/>
      <c r="L109" s="139">
        <v>6</v>
      </c>
      <c r="M109" s="103"/>
      <c r="N109" s="109">
        <f t="shared" si="4"/>
        <v>6.6</v>
      </c>
      <c r="O109" s="104">
        <f t="shared" si="5"/>
      </c>
    </row>
    <row r="110" spans="1:15" ht="16.5" hidden="1">
      <c r="A110" s="2">
        <v>7</v>
      </c>
      <c r="B110" s="80" t="str">
        <f t="shared" si="3"/>
        <v>LT-1197-K25</v>
      </c>
      <c r="C110" s="80" t="str">
        <f t="shared" si="3"/>
        <v>Trương Huỳnh</v>
      </c>
      <c r="D110" s="80" t="str">
        <f t="shared" si="3"/>
        <v>Như</v>
      </c>
      <c r="E110" s="80" t="str">
        <f t="shared" si="3"/>
        <v>22/11/1990</v>
      </c>
      <c r="F110" s="122" t="str">
        <f t="shared" si="3"/>
        <v>Tây Ninh</v>
      </c>
      <c r="G110" s="133"/>
      <c r="H110" s="134"/>
      <c r="I110" s="135"/>
      <c r="J110" s="136"/>
      <c r="K110" s="137"/>
      <c r="L110" s="139"/>
      <c r="M110" s="103"/>
      <c r="N110" s="109">
        <f t="shared" si="4"/>
        <v>0</v>
      </c>
      <c r="O110" s="104" t="str">
        <f t="shared" si="5"/>
        <v>Học lại</v>
      </c>
    </row>
    <row r="111" spans="1:15" ht="16.5" hidden="1">
      <c r="A111" s="2">
        <v>8</v>
      </c>
      <c r="B111" s="80" t="str">
        <f t="shared" si="3"/>
        <v>LT-1198-K25</v>
      </c>
      <c r="C111" s="80" t="str">
        <f t="shared" si="3"/>
        <v>Phan Thị Thu</v>
      </c>
      <c r="D111" s="80" t="str">
        <f t="shared" si="3"/>
        <v>Oanh</v>
      </c>
      <c r="E111" s="80" t="str">
        <f t="shared" si="3"/>
        <v>19/05/1985</v>
      </c>
      <c r="F111" s="122" t="str">
        <f t="shared" si="3"/>
        <v>Phú Thọ</v>
      </c>
      <c r="G111" s="133"/>
      <c r="H111" s="134"/>
      <c r="I111" s="135"/>
      <c r="J111" s="136"/>
      <c r="K111" s="137"/>
      <c r="L111" s="139"/>
      <c r="M111" s="103"/>
      <c r="N111" s="109">
        <f t="shared" si="4"/>
        <v>0</v>
      </c>
      <c r="O111" s="104" t="str">
        <f t="shared" si="5"/>
        <v>Học lại</v>
      </c>
    </row>
    <row r="112" spans="1:15" ht="16.5" hidden="1">
      <c r="A112" s="2">
        <v>9</v>
      </c>
      <c r="B112" s="80" t="str">
        <f t="shared" si="3"/>
        <v>LT-1199-K25</v>
      </c>
      <c r="C112" s="80" t="str">
        <f t="shared" si="3"/>
        <v>Quách Thị </v>
      </c>
      <c r="D112" s="80" t="str">
        <f t="shared" si="3"/>
        <v>Phê</v>
      </c>
      <c r="E112" s="80" t="str">
        <f t="shared" si="3"/>
        <v>10/04/1984</v>
      </c>
      <c r="F112" s="122" t="str">
        <f t="shared" si="3"/>
        <v>Phước Tuy</v>
      </c>
      <c r="G112" s="133"/>
      <c r="H112" s="134">
        <v>7</v>
      </c>
      <c r="I112" s="135"/>
      <c r="J112" s="136">
        <v>8</v>
      </c>
      <c r="K112" s="137"/>
      <c r="L112" s="139">
        <v>4</v>
      </c>
      <c r="M112" s="103"/>
      <c r="N112" s="109">
        <f t="shared" si="4"/>
        <v>5.4</v>
      </c>
      <c r="O112" s="104">
        <f t="shared" si="5"/>
      </c>
    </row>
    <row r="113" spans="1:15" ht="16.5" hidden="1">
      <c r="A113" s="2">
        <v>10</v>
      </c>
      <c r="B113" s="80" t="str">
        <f t="shared" si="3"/>
        <v>LT-1200-K25</v>
      </c>
      <c r="C113" s="80" t="str">
        <f t="shared" si="3"/>
        <v>Lê Thị Ngọc </v>
      </c>
      <c r="D113" s="80" t="str">
        <f t="shared" si="3"/>
        <v>Tâm</v>
      </c>
      <c r="E113" s="80" t="str">
        <f t="shared" si="3"/>
        <v>02/06/1988</v>
      </c>
      <c r="F113" s="122" t="str">
        <f t="shared" si="3"/>
        <v>Đồng Nai</v>
      </c>
      <c r="G113" s="133"/>
      <c r="H113" s="134"/>
      <c r="I113" s="135"/>
      <c r="J113" s="136"/>
      <c r="K113" s="137"/>
      <c r="L113" s="139"/>
      <c r="M113" s="103"/>
      <c r="N113" s="109">
        <f t="shared" si="4"/>
        <v>0</v>
      </c>
      <c r="O113" s="104" t="str">
        <f t="shared" si="5"/>
        <v>Học lại</v>
      </c>
    </row>
    <row r="114" spans="1:15" ht="16.5" hidden="1">
      <c r="A114" s="2">
        <v>11</v>
      </c>
      <c r="B114" s="80" t="str">
        <f aca="true" t="shared" si="6" ref="B114:F123">B80</f>
        <v>LT-1201-K25</v>
      </c>
      <c r="C114" s="80" t="str">
        <f t="shared" si="6"/>
        <v>Nguyễn Quốc </v>
      </c>
      <c r="D114" s="80" t="str">
        <f t="shared" si="6"/>
        <v>Thanh</v>
      </c>
      <c r="E114" s="80" t="str">
        <f t="shared" si="6"/>
        <v>06/11/1982</v>
      </c>
      <c r="F114" s="122" t="str">
        <f t="shared" si="6"/>
        <v>BRVT</v>
      </c>
      <c r="G114" s="133"/>
      <c r="H114" s="134">
        <v>8</v>
      </c>
      <c r="I114" s="135"/>
      <c r="J114" s="136">
        <v>9</v>
      </c>
      <c r="K114" s="137"/>
      <c r="L114" s="139">
        <v>7</v>
      </c>
      <c r="M114" s="103"/>
      <c r="N114" s="109">
        <f t="shared" si="4"/>
        <v>7.6000000000000005</v>
      </c>
      <c r="O114" s="104">
        <f t="shared" si="5"/>
      </c>
    </row>
    <row r="115" spans="1:15" ht="16.5" hidden="1">
      <c r="A115" s="2">
        <v>12</v>
      </c>
      <c r="B115" s="80" t="str">
        <f t="shared" si="6"/>
        <v>LT-1202-K25</v>
      </c>
      <c r="C115" s="80" t="str">
        <f t="shared" si="6"/>
        <v>Huỳnh Thị Bích</v>
      </c>
      <c r="D115" s="80" t="str">
        <f t="shared" si="6"/>
        <v>Tiên</v>
      </c>
      <c r="E115" s="80" t="str">
        <f t="shared" si="6"/>
        <v>15/12/1991</v>
      </c>
      <c r="F115" s="122" t="str">
        <f t="shared" si="6"/>
        <v>Long Đất</v>
      </c>
      <c r="G115" s="133"/>
      <c r="H115" s="134">
        <v>7</v>
      </c>
      <c r="I115" s="135"/>
      <c r="J115" s="136">
        <v>8</v>
      </c>
      <c r="K115" s="137"/>
      <c r="L115" s="139">
        <v>6</v>
      </c>
      <c r="M115" s="103"/>
      <c r="N115" s="109">
        <f t="shared" si="4"/>
        <v>6.6</v>
      </c>
      <c r="O115" s="104">
        <f t="shared" si="5"/>
      </c>
    </row>
    <row r="116" spans="1:15" ht="16.5" hidden="1">
      <c r="A116" s="2">
        <v>13</v>
      </c>
      <c r="B116" s="80" t="str">
        <f t="shared" si="6"/>
        <v>LT-1203-K25</v>
      </c>
      <c r="C116" s="80" t="str">
        <f t="shared" si="6"/>
        <v>Phạm Thị</v>
      </c>
      <c r="D116" s="80" t="str">
        <f t="shared" si="6"/>
        <v>Tình</v>
      </c>
      <c r="E116" s="80" t="str">
        <f t="shared" si="6"/>
        <v>02/07/1983</v>
      </c>
      <c r="F116" s="122" t="str">
        <f t="shared" si="6"/>
        <v>BRVT</v>
      </c>
      <c r="G116" s="133"/>
      <c r="H116" s="134">
        <v>7</v>
      </c>
      <c r="I116" s="135"/>
      <c r="J116" s="136">
        <v>8</v>
      </c>
      <c r="K116" s="137"/>
      <c r="L116" s="139">
        <v>5</v>
      </c>
      <c r="M116" s="103"/>
      <c r="N116" s="109">
        <f t="shared" si="4"/>
        <v>6</v>
      </c>
      <c r="O116" s="104">
        <f t="shared" si="5"/>
      </c>
    </row>
    <row r="117" spans="1:15" ht="16.5" hidden="1">
      <c r="A117" s="2">
        <v>14</v>
      </c>
      <c r="B117" s="80" t="str">
        <f t="shared" si="6"/>
        <v>LT-1204-K25</v>
      </c>
      <c r="C117" s="80" t="str">
        <f t="shared" si="6"/>
        <v>Bùi Thị Huỳnh </v>
      </c>
      <c r="D117" s="80" t="str">
        <f t="shared" si="6"/>
        <v>Trang</v>
      </c>
      <c r="E117" s="80" t="str">
        <f t="shared" si="6"/>
        <v>11/12/1996</v>
      </c>
      <c r="F117" s="122" t="str">
        <f t="shared" si="6"/>
        <v>Đồng Nai</v>
      </c>
      <c r="G117" s="133"/>
      <c r="H117" s="134"/>
      <c r="I117" s="135"/>
      <c r="J117" s="136"/>
      <c r="K117" s="137"/>
      <c r="L117" s="139"/>
      <c r="M117" s="103"/>
      <c r="N117" s="109">
        <f t="shared" si="4"/>
        <v>0</v>
      </c>
      <c r="O117" s="104" t="str">
        <f t="shared" si="5"/>
        <v>Học lại</v>
      </c>
    </row>
    <row r="118" spans="1:15" ht="16.5" hidden="1">
      <c r="A118" s="2">
        <v>15</v>
      </c>
      <c r="B118" s="80" t="str">
        <f t="shared" si="6"/>
        <v>LT-1205-K25</v>
      </c>
      <c r="C118" s="80" t="str">
        <f t="shared" si="6"/>
        <v>Trần Văn </v>
      </c>
      <c r="D118" s="80" t="str">
        <f t="shared" si="6"/>
        <v>Tuân</v>
      </c>
      <c r="E118" s="80" t="str">
        <f t="shared" si="6"/>
        <v>20/01/1985</v>
      </c>
      <c r="F118" s="122" t="str">
        <f t="shared" si="6"/>
        <v>Bà Rịa</v>
      </c>
      <c r="G118" s="133"/>
      <c r="H118" s="134"/>
      <c r="I118" s="135"/>
      <c r="J118" s="136"/>
      <c r="K118" s="137"/>
      <c r="L118" s="139"/>
      <c r="M118" s="103"/>
      <c r="N118" s="109">
        <f t="shared" si="4"/>
        <v>0</v>
      </c>
      <c r="O118" s="104" t="str">
        <f t="shared" si="5"/>
        <v>Học lại</v>
      </c>
    </row>
    <row r="119" spans="1:15" ht="16.5" hidden="1">
      <c r="A119" s="2">
        <v>16</v>
      </c>
      <c r="B119" s="80" t="str">
        <f t="shared" si="6"/>
        <v>LT-1206-K25</v>
      </c>
      <c r="C119" s="80" t="str">
        <f t="shared" si="6"/>
        <v>Phạm Quang </v>
      </c>
      <c r="D119" s="80" t="str">
        <f t="shared" si="6"/>
        <v>Tùng</v>
      </c>
      <c r="E119" s="80" t="str">
        <f t="shared" si="6"/>
        <v>28/08/1988</v>
      </c>
      <c r="F119" s="122" t="str">
        <f t="shared" si="6"/>
        <v>Quảng Ngãi</v>
      </c>
      <c r="G119" s="133"/>
      <c r="H119" s="134">
        <v>7</v>
      </c>
      <c r="I119" s="135"/>
      <c r="J119" s="136">
        <v>8</v>
      </c>
      <c r="K119" s="137"/>
      <c r="L119" s="139">
        <v>5</v>
      </c>
      <c r="M119" s="103"/>
      <c r="N119" s="109">
        <f t="shared" si="4"/>
        <v>6</v>
      </c>
      <c r="O119" s="104">
        <f t="shared" si="5"/>
      </c>
    </row>
    <row r="120" spans="1:15" ht="16.5" hidden="1">
      <c r="A120" s="2">
        <v>17</v>
      </c>
      <c r="B120" s="80" t="str">
        <f t="shared" si="6"/>
        <v>LT-1207-K25</v>
      </c>
      <c r="C120" s="80" t="str">
        <f t="shared" si="6"/>
        <v>Nguyễn Thị Hoàng</v>
      </c>
      <c r="D120" s="80" t="str">
        <f t="shared" si="6"/>
        <v>Oanh</v>
      </c>
      <c r="E120" s="80" t="str">
        <f t="shared" si="6"/>
        <v>05/12/1986</v>
      </c>
      <c r="F120" s="122" t="str">
        <f t="shared" si="6"/>
        <v>BRVT</v>
      </c>
      <c r="G120" s="133"/>
      <c r="H120" s="134">
        <v>7</v>
      </c>
      <c r="I120" s="135"/>
      <c r="J120" s="136">
        <v>8</v>
      </c>
      <c r="K120" s="137"/>
      <c r="L120" s="139">
        <v>2</v>
      </c>
      <c r="M120" s="103"/>
      <c r="N120" s="109">
        <f t="shared" si="4"/>
        <v>4.2</v>
      </c>
      <c r="O120" s="104">
        <f t="shared" si="5"/>
      </c>
    </row>
    <row r="121" spans="1:15" ht="16.5" hidden="1">
      <c r="A121" s="2">
        <v>18</v>
      </c>
      <c r="B121" s="80" t="str">
        <f t="shared" si="6"/>
        <v>LT-1208-K25</v>
      </c>
      <c r="C121" s="80" t="str">
        <f t="shared" si="6"/>
        <v>Nguyễn Thị Hồng </v>
      </c>
      <c r="D121" s="80" t="str">
        <f t="shared" si="6"/>
        <v>Thơm</v>
      </c>
      <c r="E121" s="80" t="str">
        <f t="shared" si="6"/>
        <v>16/08/1992</v>
      </c>
      <c r="F121" s="122" t="str">
        <f t="shared" si="6"/>
        <v>Đồng Nai</v>
      </c>
      <c r="G121" s="133"/>
      <c r="H121" s="134">
        <v>7</v>
      </c>
      <c r="I121" s="135"/>
      <c r="J121" s="136">
        <v>8</v>
      </c>
      <c r="K121" s="137"/>
      <c r="L121" s="139">
        <v>6</v>
      </c>
      <c r="M121" s="103"/>
      <c r="N121" s="109">
        <f t="shared" si="4"/>
        <v>6.6</v>
      </c>
      <c r="O121" s="104">
        <f t="shared" si="5"/>
      </c>
    </row>
    <row r="122" spans="1:15" ht="16.5" hidden="1">
      <c r="A122" s="2">
        <v>19</v>
      </c>
      <c r="B122" s="80" t="str">
        <f t="shared" si="6"/>
        <v>LT-1209-K25</v>
      </c>
      <c r="C122" s="80" t="str">
        <f t="shared" si="6"/>
        <v>Nguyễn Minh</v>
      </c>
      <c r="D122" s="80" t="str">
        <f t="shared" si="6"/>
        <v>Duy</v>
      </c>
      <c r="E122" s="80" t="str">
        <f t="shared" si="6"/>
        <v>20/05/1989</v>
      </c>
      <c r="F122" s="122" t="str">
        <f t="shared" si="6"/>
        <v>BRVT</v>
      </c>
      <c r="G122" s="133"/>
      <c r="H122" s="134">
        <v>7</v>
      </c>
      <c r="I122" s="135"/>
      <c r="J122" s="136">
        <v>8</v>
      </c>
      <c r="K122" s="137"/>
      <c r="L122" s="139">
        <v>7.5</v>
      </c>
      <c r="M122" s="103"/>
      <c r="N122" s="109">
        <f t="shared" si="4"/>
        <v>7.5</v>
      </c>
      <c r="O122" s="104">
        <f t="shared" si="5"/>
      </c>
    </row>
    <row r="123" spans="1:15" ht="16.5" hidden="1">
      <c r="A123" s="2">
        <v>20</v>
      </c>
      <c r="B123" s="80" t="str">
        <f t="shared" si="6"/>
        <v>LT-1210-K25</v>
      </c>
      <c r="C123" s="80" t="str">
        <f t="shared" si="6"/>
        <v>Vũ Thị </v>
      </c>
      <c r="D123" s="80" t="str">
        <f t="shared" si="6"/>
        <v>Vui</v>
      </c>
      <c r="E123" s="80" t="str">
        <f t="shared" si="6"/>
        <v>10/08/1994</v>
      </c>
      <c r="F123" s="122" t="str">
        <f t="shared" si="6"/>
        <v>BRVT</v>
      </c>
      <c r="G123" s="133"/>
      <c r="H123" s="134">
        <v>7</v>
      </c>
      <c r="I123" s="135"/>
      <c r="J123" s="136">
        <v>8</v>
      </c>
      <c r="K123" s="137"/>
      <c r="L123" s="139">
        <v>5</v>
      </c>
      <c r="M123" s="103"/>
      <c r="N123" s="109">
        <f t="shared" si="4"/>
        <v>6</v>
      </c>
      <c r="O123" s="104">
        <f t="shared" si="5"/>
      </c>
    </row>
    <row r="124" spans="1:15" ht="16.5" hidden="1">
      <c r="A124" s="2">
        <v>21</v>
      </c>
      <c r="B124" s="80" t="str">
        <f aca="true" t="shared" si="7" ref="B124:F129">B90</f>
        <v>LT-1211-K25</v>
      </c>
      <c r="C124" s="80" t="str">
        <f t="shared" si="7"/>
        <v>Đỗ Viết </v>
      </c>
      <c r="D124" s="80" t="str">
        <f t="shared" si="7"/>
        <v>Long</v>
      </c>
      <c r="E124" s="80" t="str">
        <f t="shared" si="7"/>
        <v>24/10/1988</v>
      </c>
      <c r="F124" s="122" t="str">
        <f t="shared" si="7"/>
        <v>BRVT</v>
      </c>
      <c r="G124" s="133"/>
      <c r="H124" s="134">
        <v>6</v>
      </c>
      <c r="I124" s="135"/>
      <c r="J124" s="136">
        <v>7</v>
      </c>
      <c r="K124" s="137"/>
      <c r="L124" s="139">
        <v>2.5</v>
      </c>
      <c r="M124" s="103"/>
      <c r="N124" s="109">
        <f t="shared" si="4"/>
        <v>4.1000000000000005</v>
      </c>
      <c r="O124" s="104">
        <f t="shared" si="5"/>
      </c>
    </row>
    <row r="125" spans="1:15" ht="16.5" hidden="1">
      <c r="A125" s="2">
        <v>22</v>
      </c>
      <c r="B125" s="80" t="str">
        <f t="shared" si="7"/>
        <v>LT-1212-K25</v>
      </c>
      <c r="C125" s="80" t="str">
        <f t="shared" si="7"/>
        <v>Lê Thị </v>
      </c>
      <c r="D125" s="80" t="str">
        <f t="shared" si="7"/>
        <v>Bình</v>
      </c>
      <c r="E125" s="80" t="str">
        <f t="shared" si="7"/>
        <v>02/01/1999</v>
      </c>
      <c r="F125" s="122" t="str">
        <f t="shared" si="7"/>
        <v>BRVT</v>
      </c>
      <c r="G125" s="133"/>
      <c r="H125" s="134">
        <v>8</v>
      </c>
      <c r="I125" s="135"/>
      <c r="J125" s="136">
        <v>9</v>
      </c>
      <c r="K125" s="137"/>
      <c r="L125" s="139">
        <v>3</v>
      </c>
      <c r="M125" s="103"/>
      <c r="N125" s="109">
        <f t="shared" si="4"/>
        <v>5.2</v>
      </c>
      <c r="O125" s="104">
        <f t="shared" si="5"/>
      </c>
    </row>
    <row r="126" spans="1:15" ht="16.5" hidden="1">
      <c r="A126" s="2">
        <v>23</v>
      </c>
      <c r="B126" s="80" t="str">
        <f t="shared" si="7"/>
        <v>LT-1213-K25</v>
      </c>
      <c r="C126" s="80" t="str">
        <f t="shared" si="7"/>
        <v>Võ Anh </v>
      </c>
      <c r="D126" s="80" t="str">
        <f t="shared" si="7"/>
        <v>Thạch</v>
      </c>
      <c r="E126" s="80" t="str">
        <f t="shared" si="7"/>
        <v>10/05/1995</v>
      </c>
      <c r="F126" s="122" t="str">
        <f t="shared" si="7"/>
        <v>BRVT</v>
      </c>
      <c r="G126" s="133"/>
      <c r="H126" s="134">
        <v>7</v>
      </c>
      <c r="I126" s="135"/>
      <c r="J126" s="136">
        <v>8</v>
      </c>
      <c r="K126" s="137"/>
      <c r="L126" s="139">
        <v>5</v>
      </c>
      <c r="M126" s="103"/>
      <c r="N126" s="109">
        <f t="shared" si="4"/>
        <v>6</v>
      </c>
      <c r="O126" s="104">
        <f t="shared" si="5"/>
      </c>
    </row>
    <row r="127" spans="1:15" ht="16.5" hidden="1">
      <c r="A127" s="2">
        <v>24</v>
      </c>
      <c r="B127" s="80" t="str">
        <f t="shared" si="7"/>
        <v>LT-1214-K25</v>
      </c>
      <c r="C127" s="80" t="str">
        <f t="shared" si="7"/>
        <v>Lưu Ý</v>
      </c>
      <c r="D127" s="80" t="str">
        <f t="shared" si="7"/>
        <v>Nhi</v>
      </c>
      <c r="E127" s="80" t="str">
        <f t="shared" si="7"/>
        <v>30/09/1998</v>
      </c>
      <c r="F127" s="122" t="str">
        <f t="shared" si="7"/>
        <v>BRVT</v>
      </c>
      <c r="G127" s="133"/>
      <c r="H127" s="134"/>
      <c r="I127" s="135"/>
      <c r="J127" s="136"/>
      <c r="K127" s="137"/>
      <c r="L127" s="139"/>
      <c r="M127" s="103"/>
      <c r="N127" s="109">
        <f t="shared" si="4"/>
        <v>0</v>
      </c>
      <c r="O127" s="104" t="str">
        <f t="shared" si="5"/>
        <v>Học lại</v>
      </c>
    </row>
    <row r="128" spans="1:15" ht="16.5" hidden="1">
      <c r="A128" s="2">
        <v>25</v>
      </c>
      <c r="B128" s="80" t="str">
        <f t="shared" si="7"/>
        <v>LT-1215-K25</v>
      </c>
      <c r="C128" s="80" t="str">
        <f t="shared" si="7"/>
        <v>Hoàng Minh</v>
      </c>
      <c r="D128" s="80" t="str">
        <f t="shared" si="7"/>
        <v>Thái</v>
      </c>
      <c r="E128" s="80" t="str">
        <f t="shared" si="7"/>
        <v>21/11/1996</v>
      </c>
      <c r="F128" s="122" t="str">
        <f t="shared" si="7"/>
        <v>BRVT</v>
      </c>
      <c r="G128" s="133"/>
      <c r="H128" s="134">
        <v>6</v>
      </c>
      <c r="I128" s="135"/>
      <c r="J128" s="136">
        <v>7</v>
      </c>
      <c r="K128" s="137"/>
      <c r="L128" s="139"/>
      <c r="M128" s="103"/>
      <c r="N128" s="109">
        <f t="shared" si="4"/>
        <v>2.6000000000000005</v>
      </c>
      <c r="O128" s="104" t="str">
        <f t="shared" si="5"/>
        <v>Học lại</v>
      </c>
    </row>
    <row r="129" spans="1:15" ht="16.5" hidden="1">
      <c r="A129" s="2">
        <v>26</v>
      </c>
      <c r="B129" s="80" t="str">
        <f t="shared" si="7"/>
        <v>LT-1216-K25</v>
      </c>
      <c r="C129" s="80" t="str">
        <f t="shared" si="7"/>
        <v>Lê Nguyễn Bích </v>
      </c>
      <c r="D129" s="80" t="str">
        <f t="shared" si="7"/>
        <v>Toàn</v>
      </c>
      <c r="E129" s="80" t="str">
        <f t="shared" si="7"/>
        <v>17/09/1984</v>
      </c>
      <c r="F129" s="122" t="str">
        <f t="shared" si="7"/>
        <v>BRVT</v>
      </c>
      <c r="G129" s="133"/>
      <c r="H129" s="134"/>
      <c r="I129" s="135"/>
      <c r="J129" s="136"/>
      <c r="K129" s="137"/>
      <c r="L129" s="139">
        <v>3</v>
      </c>
      <c r="M129" s="103"/>
      <c r="N129" s="109">
        <f t="shared" si="4"/>
        <v>1.7999999999999998</v>
      </c>
      <c r="O129" s="104" t="str">
        <f t="shared" si="5"/>
        <v>Học lại</v>
      </c>
    </row>
    <row r="130" spans="1:15" ht="16.5" hidden="1">
      <c r="A130" s="2"/>
      <c r="B130" s="80"/>
      <c r="C130" s="80"/>
      <c r="D130" s="80"/>
      <c r="E130" s="80"/>
      <c r="F130" s="122"/>
      <c r="G130" s="133"/>
      <c r="H130" s="134"/>
      <c r="I130" s="135"/>
      <c r="J130" s="136"/>
      <c r="K130" s="137"/>
      <c r="L130" s="137"/>
      <c r="M130" s="103"/>
      <c r="N130" s="109"/>
      <c r="O130" s="104"/>
    </row>
    <row r="131" spans="1:15" ht="15" hidden="1">
      <c r="A131" s="2"/>
      <c r="B131" s="80"/>
      <c r="C131" s="80"/>
      <c r="D131" s="80"/>
      <c r="E131" s="80"/>
      <c r="F131" s="122"/>
      <c r="G131" s="127"/>
      <c r="H131" s="127"/>
      <c r="I131" s="127"/>
      <c r="J131" s="127"/>
      <c r="K131" s="127"/>
      <c r="L131" s="127"/>
      <c r="M131" s="103"/>
      <c r="N131" s="109"/>
      <c r="O131" s="104"/>
    </row>
    <row r="132" ht="15.75" hidden="1"/>
    <row r="133" ht="22.5" hidden="1">
      <c r="A133" s="86" t="str">
        <f>C51</f>
        <v>Kinh tế vi mô</v>
      </c>
    </row>
    <row r="134" spans="1:15" ht="63.75" customHeight="1" hidden="1">
      <c r="A134" s="190" t="s">
        <v>2</v>
      </c>
      <c r="B134" s="87" t="s">
        <v>41</v>
      </c>
      <c r="C134" s="91" t="s">
        <v>3</v>
      </c>
      <c r="D134" s="92"/>
      <c r="E134" s="89" t="s">
        <v>4</v>
      </c>
      <c r="F134" s="89" t="s">
        <v>5</v>
      </c>
      <c r="G134" s="4" t="s">
        <v>6</v>
      </c>
      <c r="H134" s="4" t="s">
        <v>7</v>
      </c>
      <c r="I134" s="4"/>
      <c r="J134" s="4" t="s">
        <v>8</v>
      </c>
      <c r="K134" s="4"/>
      <c r="L134" s="99" t="s">
        <v>9</v>
      </c>
      <c r="M134" s="100"/>
      <c r="N134" s="87" t="s">
        <v>10</v>
      </c>
      <c r="O134" s="87" t="s">
        <v>11</v>
      </c>
    </row>
    <row r="135" spans="1:15" ht="15.75" hidden="1">
      <c r="A135" s="182"/>
      <c r="B135" s="90"/>
      <c r="C135" s="93"/>
      <c r="D135" s="94"/>
      <c r="E135" s="90"/>
      <c r="F135" s="90"/>
      <c r="G135" s="4"/>
      <c r="H135" s="3" t="s">
        <v>12</v>
      </c>
      <c r="I135" s="3" t="s">
        <v>13</v>
      </c>
      <c r="J135" s="3" t="s">
        <v>12</v>
      </c>
      <c r="K135" s="3" t="s">
        <v>13</v>
      </c>
      <c r="L135" s="78" t="s">
        <v>39</v>
      </c>
      <c r="M135" s="4" t="s">
        <v>40</v>
      </c>
      <c r="N135" s="97"/>
      <c r="O135" s="97"/>
    </row>
    <row r="136" spans="1:15" ht="15.75" hidden="1">
      <c r="A136" s="183"/>
      <c r="B136" s="88"/>
      <c r="C136" s="95"/>
      <c r="D136" s="96"/>
      <c r="E136" s="88"/>
      <c r="F136" s="88"/>
      <c r="G136" s="4"/>
      <c r="H136" s="3"/>
      <c r="I136" s="3"/>
      <c r="J136" s="3"/>
      <c r="K136" s="3"/>
      <c r="L136" s="4"/>
      <c r="M136" s="4"/>
      <c r="N136" s="98"/>
      <c r="O136" s="98"/>
    </row>
    <row r="137" spans="1:15" ht="16.5" hidden="1">
      <c r="A137" s="2">
        <v>1</v>
      </c>
      <c r="B137" s="80" t="str">
        <f aca="true" t="shared" si="8" ref="B137:F146">B70</f>
        <v>LT-1191-K25</v>
      </c>
      <c r="C137" s="80" t="str">
        <f t="shared" si="8"/>
        <v>Phạm Thị Phương</v>
      </c>
      <c r="D137" s="80" t="str">
        <f t="shared" si="8"/>
        <v>Ánh</v>
      </c>
      <c r="E137" s="80" t="str">
        <f t="shared" si="8"/>
        <v>22/12/1994</v>
      </c>
      <c r="F137" s="121" t="str">
        <f t="shared" si="8"/>
        <v>BRVT</v>
      </c>
      <c r="G137" s="133"/>
      <c r="H137" s="134">
        <v>8.5</v>
      </c>
      <c r="I137" s="135"/>
      <c r="J137" s="136">
        <v>8</v>
      </c>
      <c r="K137" s="137"/>
      <c r="L137" s="139">
        <v>4</v>
      </c>
      <c r="M137" s="103"/>
      <c r="N137" s="109">
        <f>H137*0.2+J137*0.2+L137*0.6</f>
        <v>5.7</v>
      </c>
      <c r="O137" s="104">
        <f>IF(N137&lt;4,"Học lại","")</f>
      </c>
    </row>
    <row r="138" spans="1:15" ht="16.5" hidden="1">
      <c r="A138" s="2">
        <v>2</v>
      </c>
      <c r="B138" s="80" t="str">
        <f t="shared" si="8"/>
        <v>LT-1192-K25</v>
      </c>
      <c r="C138" s="80" t="str">
        <f t="shared" si="8"/>
        <v>Phạm Thị </v>
      </c>
      <c r="D138" s="80" t="str">
        <f t="shared" si="8"/>
        <v>Hồng</v>
      </c>
      <c r="E138" s="80" t="str">
        <f t="shared" si="8"/>
        <v>08/12/1980</v>
      </c>
      <c r="F138" s="121" t="str">
        <f t="shared" si="8"/>
        <v>BRVT</v>
      </c>
      <c r="G138" s="133"/>
      <c r="H138" s="134"/>
      <c r="I138" s="135"/>
      <c r="J138" s="136"/>
      <c r="K138" s="137"/>
      <c r="L138" s="139"/>
      <c r="M138" s="103"/>
      <c r="N138" s="109">
        <f aca="true" t="shared" si="9" ref="N138:N162">H138*0.2+J138*0.2+L138*0.6</f>
        <v>0</v>
      </c>
      <c r="O138" s="104" t="str">
        <f aca="true" t="shared" si="10" ref="O138:O162">IF(N138&lt;4,"Học lại","")</f>
        <v>Học lại</v>
      </c>
    </row>
    <row r="139" spans="1:15" ht="16.5" hidden="1">
      <c r="A139" s="2">
        <v>3</v>
      </c>
      <c r="B139" s="80" t="str">
        <f t="shared" si="8"/>
        <v>LT-1193-K25</v>
      </c>
      <c r="C139" s="80" t="str">
        <f t="shared" si="8"/>
        <v>Đoàn Thị Ngọc </v>
      </c>
      <c r="D139" s="80" t="str">
        <f t="shared" si="8"/>
        <v>Hồng</v>
      </c>
      <c r="E139" s="80" t="str">
        <f t="shared" si="8"/>
        <v>27/06/1979</v>
      </c>
      <c r="F139" s="121" t="str">
        <f t="shared" si="8"/>
        <v>BRVT</v>
      </c>
      <c r="G139" s="133"/>
      <c r="H139" s="134">
        <v>8</v>
      </c>
      <c r="I139" s="135"/>
      <c r="J139" s="136">
        <v>8</v>
      </c>
      <c r="K139" s="137"/>
      <c r="L139" s="139">
        <v>3</v>
      </c>
      <c r="M139" s="103"/>
      <c r="N139" s="109">
        <f t="shared" si="9"/>
        <v>5</v>
      </c>
      <c r="O139" s="104">
        <f t="shared" si="10"/>
      </c>
    </row>
    <row r="140" spans="1:15" ht="16.5" hidden="1">
      <c r="A140" s="2">
        <v>4</v>
      </c>
      <c r="B140" s="80" t="str">
        <f t="shared" si="8"/>
        <v>LT-1194-K25</v>
      </c>
      <c r="C140" s="80" t="str">
        <f t="shared" si="8"/>
        <v>Đặng Thị </v>
      </c>
      <c r="D140" s="80" t="str">
        <f t="shared" si="8"/>
        <v>Huyền</v>
      </c>
      <c r="E140" s="80" t="str">
        <f t="shared" si="8"/>
        <v>2711/1984</v>
      </c>
      <c r="F140" s="121" t="str">
        <f t="shared" si="8"/>
        <v>BRVT</v>
      </c>
      <c r="G140" s="133"/>
      <c r="H140" s="134"/>
      <c r="I140" s="135"/>
      <c r="J140" s="136"/>
      <c r="K140" s="137"/>
      <c r="L140" s="139"/>
      <c r="M140" s="103"/>
      <c r="N140" s="109">
        <f t="shared" si="9"/>
        <v>0</v>
      </c>
      <c r="O140" s="104" t="str">
        <f t="shared" si="10"/>
        <v>Học lại</v>
      </c>
    </row>
    <row r="141" spans="1:15" ht="16.5" hidden="1">
      <c r="A141" s="2">
        <v>5</v>
      </c>
      <c r="B141" s="80" t="str">
        <f t="shared" si="8"/>
        <v>LT-1195-K25</v>
      </c>
      <c r="C141" s="80" t="str">
        <f t="shared" si="8"/>
        <v>Phan Huỳnh Mỹ </v>
      </c>
      <c r="D141" s="80" t="str">
        <f t="shared" si="8"/>
        <v>Linh</v>
      </c>
      <c r="E141" s="80" t="str">
        <f t="shared" si="8"/>
        <v>03/06/1995</v>
      </c>
      <c r="F141" s="121" t="str">
        <f t="shared" si="8"/>
        <v>BRVT</v>
      </c>
      <c r="G141" s="133"/>
      <c r="H141" s="134">
        <v>9</v>
      </c>
      <c r="I141" s="135"/>
      <c r="J141" s="136">
        <v>8</v>
      </c>
      <c r="K141" s="137"/>
      <c r="L141" s="139">
        <v>4</v>
      </c>
      <c r="M141" s="103"/>
      <c r="N141" s="109">
        <f t="shared" si="9"/>
        <v>5.800000000000001</v>
      </c>
      <c r="O141" s="104">
        <f t="shared" si="10"/>
      </c>
    </row>
    <row r="142" spans="1:15" ht="16.5" hidden="1">
      <c r="A142" s="2">
        <v>6</v>
      </c>
      <c r="B142" s="80" t="str">
        <f t="shared" si="8"/>
        <v>LT-1196-K25</v>
      </c>
      <c r="C142" s="80" t="str">
        <f t="shared" si="8"/>
        <v>Cai Thị Xuân </v>
      </c>
      <c r="D142" s="80" t="str">
        <f t="shared" si="8"/>
        <v>Mai</v>
      </c>
      <c r="E142" s="80" t="str">
        <f t="shared" si="8"/>
        <v>25/09/1992</v>
      </c>
      <c r="F142" s="121" t="str">
        <f t="shared" si="8"/>
        <v>Đồng Nai</v>
      </c>
      <c r="G142" s="133"/>
      <c r="H142" s="134">
        <v>9</v>
      </c>
      <c r="I142" s="135"/>
      <c r="J142" s="136">
        <v>7</v>
      </c>
      <c r="K142" s="137"/>
      <c r="L142" s="139">
        <v>4.5</v>
      </c>
      <c r="M142" s="103"/>
      <c r="N142" s="109">
        <f t="shared" si="9"/>
        <v>5.9</v>
      </c>
      <c r="O142" s="104">
        <f t="shared" si="10"/>
      </c>
    </row>
    <row r="143" spans="1:15" ht="16.5" hidden="1">
      <c r="A143" s="2">
        <v>7</v>
      </c>
      <c r="B143" s="80" t="str">
        <f t="shared" si="8"/>
        <v>LT-1197-K25</v>
      </c>
      <c r="C143" s="80" t="str">
        <f t="shared" si="8"/>
        <v>Trương Huỳnh</v>
      </c>
      <c r="D143" s="80" t="str">
        <f t="shared" si="8"/>
        <v>Như</v>
      </c>
      <c r="E143" s="80" t="str">
        <f t="shared" si="8"/>
        <v>22/11/1990</v>
      </c>
      <c r="F143" s="121" t="str">
        <f t="shared" si="8"/>
        <v>Tây Ninh</v>
      </c>
      <c r="G143" s="133"/>
      <c r="H143" s="134"/>
      <c r="I143" s="135"/>
      <c r="J143" s="136"/>
      <c r="K143" s="137"/>
      <c r="L143" s="139"/>
      <c r="M143" s="103"/>
      <c r="N143" s="109">
        <f t="shared" si="9"/>
        <v>0</v>
      </c>
      <c r="O143" s="104" t="str">
        <f t="shared" si="10"/>
        <v>Học lại</v>
      </c>
    </row>
    <row r="144" spans="1:15" ht="16.5" hidden="1">
      <c r="A144" s="2">
        <v>8</v>
      </c>
      <c r="B144" s="80" t="str">
        <f t="shared" si="8"/>
        <v>LT-1198-K25</v>
      </c>
      <c r="C144" s="80" t="str">
        <f t="shared" si="8"/>
        <v>Phan Thị Thu</v>
      </c>
      <c r="D144" s="80" t="str">
        <f t="shared" si="8"/>
        <v>Oanh</v>
      </c>
      <c r="E144" s="80" t="str">
        <f t="shared" si="8"/>
        <v>19/05/1985</v>
      </c>
      <c r="F144" s="121" t="str">
        <f t="shared" si="8"/>
        <v>Phú Thọ</v>
      </c>
      <c r="G144" s="133"/>
      <c r="H144" s="134"/>
      <c r="I144" s="135"/>
      <c r="J144" s="136"/>
      <c r="K144" s="137"/>
      <c r="L144" s="139"/>
      <c r="M144" s="103"/>
      <c r="N144" s="109">
        <f t="shared" si="9"/>
        <v>0</v>
      </c>
      <c r="O144" s="104" t="str">
        <f t="shared" si="10"/>
        <v>Học lại</v>
      </c>
    </row>
    <row r="145" spans="1:15" ht="16.5" hidden="1">
      <c r="A145" s="2">
        <v>9</v>
      </c>
      <c r="B145" s="80" t="str">
        <f t="shared" si="8"/>
        <v>LT-1199-K25</v>
      </c>
      <c r="C145" s="80" t="str">
        <f t="shared" si="8"/>
        <v>Quách Thị </v>
      </c>
      <c r="D145" s="80" t="str">
        <f t="shared" si="8"/>
        <v>Phê</v>
      </c>
      <c r="E145" s="80" t="str">
        <f t="shared" si="8"/>
        <v>10/04/1984</v>
      </c>
      <c r="F145" s="121" t="str">
        <f t="shared" si="8"/>
        <v>Phước Tuy</v>
      </c>
      <c r="G145" s="133"/>
      <c r="H145" s="134">
        <v>8</v>
      </c>
      <c r="I145" s="135"/>
      <c r="J145" s="136">
        <v>7</v>
      </c>
      <c r="K145" s="137"/>
      <c r="L145" s="139">
        <v>2.5</v>
      </c>
      <c r="M145" s="103"/>
      <c r="N145" s="109">
        <f t="shared" si="9"/>
        <v>4.5</v>
      </c>
      <c r="O145" s="104">
        <f t="shared" si="10"/>
      </c>
    </row>
    <row r="146" spans="1:15" ht="16.5" hidden="1">
      <c r="A146" s="2">
        <v>10</v>
      </c>
      <c r="B146" s="80" t="str">
        <f t="shared" si="8"/>
        <v>LT-1200-K25</v>
      </c>
      <c r="C146" s="80" t="str">
        <f t="shared" si="8"/>
        <v>Lê Thị Ngọc </v>
      </c>
      <c r="D146" s="80" t="str">
        <f t="shared" si="8"/>
        <v>Tâm</v>
      </c>
      <c r="E146" s="80" t="str">
        <f t="shared" si="8"/>
        <v>02/06/1988</v>
      </c>
      <c r="F146" s="121" t="str">
        <f t="shared" si="8"/>
        <v>Đồng Nai</v>
      </c>
      <c r="G146" s="133"/>
      <c r="H146" s="134"/>
      <c r="I146" s="135"/>
      <c r="J146" s="136"/>
      <c r="K146" s="137"/>
      <c r="L146" s="139"/>
      <c r="M146" s="103"/>
      <c r="N146" s="109">
        <f t="shared" si="9"/>
        <v>0</v>
      </c>
      <c r="O146" s="104" t="str">
        <f t="shared" si="10"/>
        <v>Học lại</v>
      </c>
    </row>
    <row r="147" spans="1:15" ht="16.5" hidden="1">
      <c r="A147" s="2">
        <v>11</v>
      </c>
      <c r="B147" s="80" t="str">
        <f aca="true" t="shared" si="11" ref="B147:F156">B80</f>
        <v>LT-1201-K25</v>
      </c>
      <c r="C147" s="80" t="str">
        <f t="shared" si="11"/>
        <v>Nguyễn Quốc </v>
      </c>
      <c r="D147" s="80" t="str">
        <f t="shared" si="11"/>
        <v>Thanh</v>
      </c>
      <c r="E147" s="80" t="str">
        <f t="shared" si="11"/>
        <v>06/11/1982</v>
      </c>
      <c r="F147" s="121" t="str">
        <f t="shared" si="11"/>
        <v>BRVT</v>
      </c>
      <c r="G147" s="133"/>
      <c r="H147" s="134">
        <v>7</v>
      </c>
      <c r="I147" s="135"/>
      <c r="J147" s="136">
        <v>8</v>
      </c>
      <c r="K147" s="137"/>
      <c r="L147" s="139">
        <v>8</v>
      </c>
      <c r="M147" s="103"/>
      <c r="N147" s="109">
        <f t="shared" si="9"/>
        <v>7.8</v>
      </c>
      <c r="O147" s="104">
        <f t="shared" si="10"/>
      </c>
    </row>
    <row r="148" spans="1:15" ht="16.5" hidden="1">
      <c r="A148" s="2">
        <v>12</v>
      </c>
      <c r="B148" s="80" t="str">
        <f t="shared" si="11"/>
        <v>LT-1202-K25</v>
      </c>
      <c r="C148" s="80" t="str">
        <f t="shared" si="11"/>
        <v>Huỳnh Thị Bích</v>
      </c>
      <c r="D148" s="80" t="str">
        <f t="shared" si="11"/>
        <v>Tiên</v>
      </c>
      <c r="E148" s="80" t="str">
        <f t="shared" si="11"/>
        <v>15/12/1991</v>
      </c>
      <c r="F148" s="121" t="str">
        <f t="shared" si="11"/>
        <v>Long Đất</v>
      </c>
      <c r="G148" s="133"/>
      <c r="H148" s="134">
        <v>9</v>
      </c>
      <c r="I148" s="135"/>
      <c r="J148" s="136">
        <v>8</v>
      </c>
      <c r="K148" s="137"/>
      <c r="L148" s="139">
        <v>4.5</v>
      </c>
      <c r="M148" s="103"/>
      <c r="N148" s="109">
        <f t="shared" si="9"/>
        <v>6.1</v>
      </c>
      <c r="O148" s="104">
        <f t="shared" si="10"/>
      </c>
    </row>
    <row r="149" spans="1:15" ht="16.5" hidden="1">
      <c r="A149" s="2">
        <v>13</v>
      </c>
      <c r="B149" s="80" t="str">
        <f t="shared" si="11"/>
        <v>LT-1203-K25</v>
      </c>
      <c r="C149" s="80" t="str">
        <f t="shared" si="11"/>
        <v>Phạm Thị</v>
      </c>
      <c r="D149" s="80" t="str">
        <f t="shared" si="11"/>
        <v>Tình</v>
      </c>
      <c r="E149" s="80" t="str">
        <f t="shared" si="11"/>
        <v>02/07/1983</v>
      </c>
      <c r="F149" s="121" t="str">
        <f t="shared" si="11"/>
        <v>BRVT</v>
      </c>
      <c r="G149" s="133"/>
      <c r="H149" s="134">
        <v>9</v>
      </c>
      <c r="I149" s="135"/>
      <c r="J149" s="136">
        <v>7</v>
      </c>
      <c r="K149" s="137"/>
      <c r="L149" s="139">
        <v>5</v>
      </c>
      <c r="M149" s="103"/>
      <c r="N149" s="109">
        <f t="shared" si="9"/>
        <v>6.2</v>
      </c>
      <c r="O149" s="104">
        <f t="shared" si="10"/>
      </c>
    </row>
    <row r="150" spans="1:15" ht="16.5" hidden="1">
      <c r="A150" s="2">
        <v>14</v>
      </c>
      <c r="B150" s="80" t="str">
        <f t="shared" si="11"/>
        <v>LT-1204-K25</v>
      </c>
      <c r="C150" s="80" t="str">
        <f t="shared" si="11"/>
        <v>Bùi Thị Huỳnh </v>
      </c>
      <c r="D150" s="80" t="str">
        <f t="shared" si="11"/>
        <v>Trang</v>
      </c>
      <c r="E150" s="80" t="str">
        <f t="shared" si="11"/>
        <v>11/12/1996</v>
      </c>
      <c r="F150" s="121" t="str">
        <f t="shared" si="11"/>
        <v>Đồng Nai</v>
      </c>
      <c r="G150" s="133"/>
      <c r="H150" s="134"/>
      <c r="I150" s="135"/>
      <c r="J150" s="136"/>
      <c r="K150" s="137"/>
      <c r="L150" s="139"/>
      <c r="M150" s="103"/>
      <c r="N150" s="109">
        <f t="shared" si="9"/>
        <v>0</v>
      </c>
      <c r="O150" s="104" t="str">
        <f t="shared" si="10"/>
        <v>Học lại</v>
      </c>
    </row>
    <row r="151" spans="1:15" ht="16.5" hidden="1">
      <c r="A151" s="2">
        <v>15</v>
      </c>
      <c r="B151" s="80" t="str">
        <f t="shared" si="11"/>
        <v>LT-1205-K25</v>
      </c>
      <c r="C151" s="80" t="str">
        <f t="shared" si="11"/>
        <v>Trần Văn </v>
      </c>
      <c r="D151" s="80" t="str">
        <f t="shared" si="11"/>
        <v>Tuân</v>
      </c>
      <c r="E151" s="80" t="str">
        <f t="shared" si="11"/>
        <v>20/01/1985</v>
      </c>
      <c r="F151" s="121" t="str">
        <f t="shared" si="11"/>
        <v>Bà Rịa</v>
      </c>
      <c r="G151" s="133"/>
      <c r="H151" s="134"/>
      <c r="I151" s="135"/>
      <c r="J151" s="136"/>
      <c r="K151" s="137"/>
      <c r="L151" s="139"/>
      <c r="M151" s="103"/>
      <c r="N151" s="109">
        <f t="shared" si="9"/>
        <v>0</v>
      </c>
      <c r="O151" s="104" t="str">
        <f t="shared" si="10"/>
        <v>Học lại</v>
      </c>
    </row>
    <row r="152" spans="1:15" ht="16.5" hidden="1">
      <c r="A152" s="2">
        <v>16</v>
      </c>
      <c r="B152" s="80" t="str">
        <f t="shared" si="11"/>
        <v>LT-1206-K25</v>
      </c>
      <c r="C152" s="80" t="str">
        <f t="shared" si="11"/>
        <v>Phạm Quang </v>
      </c>
      <c r="D152" s="80" t="str">
        <f t="shared" si="11"/>
        <v>Tùng</v>
      </c>
      <c r="E152" s="80" t="str">
        <f t="shared" si="11"/>
        <v>28/08/1988</v>
      </c>
      <c r="F152" s="121" t="str">
        <f t="shared" si="11"/>
        <v>Quảng Ngãi</v>
      </c>
      <c r="G152" s="133"/>
      <c r="H152" s="134">
        <v>6</v>
      </c>
      <c r="I152" s="135"/>
      <c r="J152" s="136">
        <v>6</v>
      </c>
      <c r="K152" s="137"/>
      <c r="L152" s="139">
        <v>3</v>
      </c>
      <c r="M152" s="103"/>
      <c r="N152" s="109">
        <f t="shared" si="9"/>
        <v>4.2</v>
      </c>
      <c r="O152" s="104">
        <f t="shared" si="10"/>
      </c>
    </row>
    <row r="153" spans="1:15" ht="16.5" hidden="1">
      <c r="A153" s="2">
        <v>17</v>
      </c>
      <c r="B153" s="80" t="str">
        <f t="shared" si="11"/>
        <v>LT-1207-K25</v>
      </c>
      <c r="C153" s="80" t="str">
        <f t="shared" si="11"/>
        <v>Nguyễn Thị Hoàng</v>
      </c>
      <c r="D153" s="80" t="str">
        <f t="shared" si="11"/>
        <v>Oanh</v>
      </c>
      <c r="E153" s="80" t="str">
        <f t="shared" si="11"/>
        <v>05/12/1986</v>
      </c>
      <c r="F153" s="121" t="str">
        <f t="shared" si="11"/>
        <v>BRVT</v>
      </c>
      <c r="G153" s="133"/>
      <c r="H153" s="134">
        <v>6</v>
      </c>
      <c r="I153" s="135"/>
      <c r="J153" s="136">
        <v>5</v>
      </c>
      <c r="K153" s="137"/>
      <c r="L153" s="139">
        <v>3.5</v>
      </c>
      <c r="M153" s="103"/>
      <c r="N153" s="109">
        <f t="shared" si="9"/>
        <v>4.300000000000001</v>
      </c>
      <c r="O153" s="104">
        <f t="shared" si="10"/>
      </c>
    </row>
    <row r="154" spans="1:15" ht="16.5" hidden="1">
      <c r="A154" s="2">
        <v>18</v>
      </c>
      <c r="B154" s="80" t="str">
        <f t="shared" si="11"/>
        <v>LT-1208-K25</v>
      </c>
      <c r="C154" s="80" t="str">
        <f t="shared" si="11"/>
        <v>Nguyễn Thị Hồng </v>
      </c>
      <c r="D154" s="80" t="str">
        <f t="shared" si="11"/>
        <v>Thơm</v>
      </c>
      <c r="E154" s="80" t="str">
        <f t="shared" si="11"/>
        <v>16/08/1992</v>
      </c>
      <c r="F154" s="121" t="str">
        <f t="shared" si="11"/>
        <v>Đồng Nai</v>
      </c>
      <c r="G154" s="133"/>
      <c r="H154" s="134">
        <v>7</v>
      </c>
      <c r="I154" s="135"/>
      <c r="J154" s="136">
        <v>7</v>
      </c>
      <c r="K154" s="137"/>
      <c r="L154" s="139">
        <v>7</v>
      </c>
      <c r="M154" s="103"/>
      <c r="N154" s="109">
        <f t="shared" si="9"/>
        <v>7</v>
      </c>
      <c r="O154" s="104">
        <f t="shared" si="10"/>
      </c>
    </row>
    <row r="155" spans="1:15" ht="16.5" hidden="1">
      <c r="A155" s="2">
        <v>19</v>
      </c>
      <c r="B155" s="80" t="str">
        <f t="shared" si="11"/>
        <v>LT-1209-K25</v>
      </c>
      <c r="C155" s="80" t="str">
        <f t="shared" si="11"/>
        <v>Nguyễn Minh</v>
      </c>
      <c r="D155" s="80" t="str">
        <f t="shared" si="11"/>
        <v>Duy</v>
      </c>
      <c r="E155" s="80" t="str">
        <f t="shared" si="11"/>
        <v>20/05/1989</v>
      </c>
      <c r="F155" s="121" t="str">
        <f t="shared" si="11"/>
        <v>BRVT</v>
      </c>
      <c r="G155" s="133"/>
      <c r="H155" s="134">
        <v>9</v>
      </c>
      <c r="I155" s="135"/>
      <c r="J155" s="136">
        <v>8</v>
      </c>
      <c r="K155" s="137"/>
      <c r="L155" s="139">
        <v>3</v>
      </c>
      <c r="M155" s="103"/>
      <c r="N155" s="109">
        <f t="shared" si="9"/>
        <v>5.2</v>
      </c>
      <c r="O155" s="104">
        <f t="shared" si="10"/>
      </c>
    </row>
    <row r="156" spans="1:15" ht="16.5" hidden="1">
      <c r="A156" s="2">
        <v>20</v>
      </c>
      <c r="B156" s="80" t="str">
        <f t="shared" si="11"/>
        <v>LT-1210-K25</v>
      </c>
      <c r="C156" s="80" t="str">
        <f t="shared" si="11"/>
        <v>Vũ Thị </v>
      </c>
      <c r="D156" s="80" t="str">
        <f t="shared" si="11"/>
        <v>Vui</v>
      </c>
      <c r="E156" s="80" t="str">
        <f t="shared" si="11"/>
        <v>10/08/1994</v>
      </c>
      <c r="F156" s="121" t="str">
        <f t="shared" si="11"/>
        <v>BRVT</v>
      </c>
      <c r="G156" s="133"/>
      <c r="H156" s="134">
        <v>9</v>
      </c>
      <c r="I156" s="135"/>
      <c r="J156" s="136">
        <v>8</v>
      </c>
      <c r="K156" s="137"/>
      <c r="L156" s="139">
        <v>5</v>
      </c>
      <c r="M156" s="103"/>
      <c r="N156" s="109">
        <f t="shared" si="9"/>
        <v>6.4</v>
      </c>
      <c r="O156" s="104">
        <f t="shared" si="10"/>
      </c>
    </row>
    <row r="157" spans="1:15" ht="16.5" hidden="1">
      <c r="A157" s="2">
        <v>21</v>
      </c>
      <c r="B157" s="80" t="str">
        <f aca="true" t="shared" si="12" ref="B157:F162">B90</f>
        <v>LT-1211-K25</v>
      </c>
      <c r="C157" s="80" t="str">
        <f t="shared" si="12"/>
        <v>Đỗ Viết </v>
      </c>
      <c r="D157" s="80" t="str">
        <f t="shared" si="12"/>
        <v>Long</v>
      </c>
      <c r="E157" s="80" t="str">
        <f t="shared" si="12"/>
        <v>24/10/1988</v>
      </c>
      <c r="F157" s="121" t="str">
        <f t="shared" si="12"/>
        <v>BRVT</v>
      </c>
      <c r="G157" s="133"/>
      <c r="H157" s="134"/>
      <c r="I157" s="135"/>
      <c r="J157" s="136"/>
      <c r="K157" s="137"/>
      <c r="L157" s="139"/>
      <c r="M157" s="103"/>
      <c r="N157" s="109">
        <f t="shared" si="9"/>
        <v>0</v>
      </c>
      <c r="O157" s="104" t="str">
        <f t="shared" si="10"/>
        <v>Học lại</v>
      </c>
    </row>
    <row r="158" spans="1:15" ht="16.5" hidden="1">
      <c r="A158" s="2">
        <v>22</v>
      </c>
      <c r="B158" s="80" t="str">
        <f t="shared" si="12"/>
        <v>LT-1212-K25</v>
      </c>
      <c r="C158" s="80" t="str">
        <f t="shared" si="12"/>
        <v>Lê Thị </v>
      </c>
      <c r="D158" s="80" t="str">
        <f t="shared" si="12"/>
        <v>Bình</v>
      </c>
      <c r="E158" s="80" t="str">
        <f t="shared" si="12"/>
        <v>02/01/1999</v>
      </c>
      <c r="F158" s="121" t="str">
        <f t="shared" si="12"/>
        <v>BRVT</v>
      </c>
      <c r="G158" s="133"/>
      <c r="H158" s="134">
        <v>9</v>
      </c>
      <c r="I158" s="135"/>
      <c r="J158" s="136">
        <v>8</v>
      </c>
      <c r="K158" s="137"/>
      <c r="L158" s="139">
        <v>5.5</v>
      </c>
      <c r="M158" s="103"/>
      <c r="N158" s="109">
        <f t="shared" si="9"/>
        <v>6.7</v>
      </c>
      <c r="O158" s="104">
        <f t="shared" si="10"/>
      </c>
    </row>
    <row r="159" spans="1:15" ht="16.5" hidden="1">
      <c r="A159" s="2">
        <v>23</v>
      </c>
      <c r="B159" s="80" t="str">
        <f t="shared" si="12"/>
        <v>LT-1213-K25</v>
      </c>
      <c r="C159" s="80" t="str">
        <f t="shared" si="12"/>
        <v>Võ Anh </v>
      </c>
      <c r="D159" s="80" t="str">
        <f t="shared" si="12"/>
        <v>Thạch</v>
      </c>
      <c r="E159" s="80" t="str">
        <f t="shared" si="12"/>
        <v>10/05/1995</v>
      </c>
      <c r="F159" s="121" t="str">
        <f t="shared" si="12"/>
        <v>BRVT</v>
      </c>
      <c r="G159" s="133"/>
      <c r="H159" s="134">
        <v>8</v>
      </c>
      <c r="I159" s="135"/>
      <c r="J159" s="136">
        <v>7</v>
      </c>
      <c r="K159" s="137"/>
      <c r="L159" s="139">
        <v>5.5</v>
      </c>
      <c r="M159" s="103"/>
      <c r="N159" s="109">
        <f t="shared" si="9"/>
        <v>6.3</v>
      </c>
      <c r="O159" s="104">
        <f t="shared" si="10"/>
      </c>
    </row>
    <row r="160" spans="1:15" ht="16.5" hidden="1">
      <c r="A160" s="2">
        <v>24</v>
      </c>
      <c r="B160" s="80" t="str">
        <f t="shared" si="12"/>
        <v>LT-1214-K25</v>
      </c>
      <c r="C160" s="80" t="str">
        <f t="shared" si="12"/>
        <v>Lưu Ý</v>
      </c>
      <c r="D160" s="80" t="str">
        <f t="shared" si="12"/>
        <v>Nhi</v>
      </c>
      <c r="E160" s="80" t="str">
        <f t="shared" si="12"/>
        <v>30/09/1998</v>
      </c>
      <c r="F160" s="121" t="str">
        <f t="shared" si="12"/>
        <v>BRVT</v>
      </c>
      <c r="G160" s="133"/>
      <c r="H160" s="134">
        <v>9</v>
      </c>
      <c r="I160" s="135"/>
      <c r="J160" s="136">
        <v>0</v>
      </c>
      <c r="K160" s="137"/>
      <c r="L160" s="139"/>
      <c r="M160" s="103"/>
      <c r="N160" s="109">
        <f t="shared" si="9"/>
        <v>1.8</v>
      </c>
      <c r="O160" s="104" t="str">
        <f t="shared" si="10"/>
        <v>Học lại</v>
      </c>
    </row>
    <row r="161" spans="1:15" ht="16.5" hidden="1">
      <c r="A161" s="2">
        <v>25</v>
      </c>
      <c r="B161" s="80" t="str">
        <f t="shared" si="12"/>
        <v>LT-1215-K25</v>
      </c>
      <c r="C161" s="80" t="str">
        <f t="shared" si="12"/>
        <v>Hoàng Minh</v>
      </c>
      <c r="D161" s="80" t="str">
        <f t="shared" si="12"/>
        <v>Thái</v>
      </c>
      <c r="E161" s="80" t="str">
        <f t="shared" si="12"/>
        <v>21/11/1996</v>
      </c>
      <c r="F161" s="121" t="str">
        <f t="shared" si="12"/>
        <v>BRVT</v>
      </c>
      <c r="G161" s="133"/>
      <c r="H161" s="134"/>
      <c r="I161" s="135"/>
      <c r="J161" s="136"/>
      <c r="K161" s="137"/>
      <c r="L161" s="139"/>
      <c r="M161" s="103"/>
      <c r="N161" s="109">
        <f t="shared" si="9"/>
        <v>0</v>
      </c>
      <c r="O161" s="104" t="str">
        <f t="shared" si="10"/>
        <v>Học lại</v>
      </c>
    </row>
    <row r="162" spans="1:15" ht="16.5" hidden="1">
      <c r="A162" s="2">
        <v>26</v>
      </c>
      <c r="B162" s="80" t="str">
        <f t="shared" si="12"/>
        <v>LT-1216-K25</v>
      </c>
      <c r="C162" s="80" t="str">
        <f t="shared" si="12"/>
        <v>Lê Nguyễn Bích </v>
      </c>
      <c r="D162" s="80" t="str">
        <f t="shared" si="12"/>
        <v>Toàn</v>
      </c>
      <c r="E162" s="80" t="str">
        <f t="shared" si="12"/>
        <v>17/09/1984</v>
      </c>
      <c r="F162" s="121" t="str">
        <f t="shared" si="12"/>
        <v>BRVT</v>
      </c>
      <c r="G162" s="133"/>
      <c r="H162" s="134">
        <v>0</v>
      </c>
      <c r="I162" s="135"/>
      <c r="J162" s="136">
        <v>6</v>
      </c>
      <c r="K162" s="137"/>
      <c r="L162" s="139">
        <v>4</v>
      </c>
      <c r="M162" s="103"/>
      <c r="N162" s="109">
        <f t="shared" si="9"/>
        <v>3.6</v>
      </c>
      <c r="O162" s="104" t="str">
        <f t="shared" si="10"/>
        <v>Học lại</v>
      </c>
    </row>
    <row r="163" spans="1:15" ht="15" hidden="1">
      <c r="A163" s="2"/>
      <c r="B163" s="80"/>
      <c r="C163" s="80"/>
      <c r="D163" s="80"/>
      <c r="E163" s="80"/>
      <c r="F163" s="121"/>
      <c r="G163" s="127"/>
      <c r="H163" s="127"/>
      <c r="I163" s="127"/>
      <c r="J163" s="127"/>
      <c r="K163" s="127"/>
      <c r="L163" s="127"/>
      <c r="M163" s="103"/>
      <c r="N163" s="109"/>
      <c r="O163" s="104"/>
    </row>
    <row r="164" ht="15.75" hidden="1"/>
    <row r="165" ht="15.75" hidden="1"/>
    <row r="166" ht="15.75" hidden="1"/>
    <row r="167" ht="15.75" hidden="1">
      <c r="A167" s="6">
        <f>C52</f>
        <v>0</v>
      </c>
    </row>
    <row r="168" spans="1:15" ht="63.75" customHeight="1" hidden="1">
      <c r="A168" s="190" t="s">
        <v>2</v>
      </c>
      <c r="B168" s="87" t="s">
        <v>41</v>
      </c>
      <c r="C168" s="91" t="s">
        <v>3</v>
      </c>
      <c r="D168" s="92"/>
      <c r="E168" s="89" t="s">
        <v>4</v>
      </c>
      <c r="F168" s="89" t="s">
        <v>5</v>
      </c>
      <c r="G168" s="4" t="s">
        <v>6</v>
      </c>
      <c r="H168" s="4" t="s">
        <v>7</v>
      </c>
      <c r="I168" s="4"/>
      <c r="J168" s="4" t="s">
        <v>8</v>
      </c>
      <c r="K168" s="4"/>
      <c r="L168" s="99" t="s">
        <v>9</v>
      </c>
      <c r="M168" s="100"/>
      <c r="N168" s="87" t="s">
        <v>10</v>
      </c>
      <c r="O168" s="87" t="s">
        <v>11</v>
      </c>
    </row>
    <row r="169" spans="1:15" ht="15.75" hidden="1">
      <c r="A169" s="182"/>
      <c r="B169" s="90"/>
      <c r="C169" s="93"/>
      <c r="D169" s="94"/>
      <c r="E169" s="90"/>
      <c r="F169" s="90"/>
      <c r="G169" s="4"/>
      <c r="H169" s="3" t="s">
        <v>12</v>
      </c>
      <c r="I169" s="3" t="s">
        <v>13</v>
      </c>
      <c r="J169" s="3" t="s">
        <v>12</v>
      </c>
      <c r="K169" s="3" t="s">
        <v>13</v>
      </c>
      <c r="L169" s="78" t="s">
        <v>39</v>
      </c>
      <c r="M169" s="4" t="s">
        <v>40</v>
      </c>
      <c r="N169" s="97"/>
      <c r="O169" s="97"/>
    </row>
    <row r="170" spans="1:15" ht="15.75" hidden="1">
      <c r="A170" s="183"/>
      <c r="B170" s="88"/>
      <c r="C170" s="95"/>
      <c r="D170" s="96"/>
      <c r="E170" s="88"/>
      <c r="F170" s="88"/>
      <c r="G170" s="4"/>
      <c r="H170" s="3"/>
      <c r="I170" s="3"/>
      <c r="J170" s="3"/>
      <c r="K170" s="3"/>
      <c r="L170" s="4"/>
      <c r="M170" s="4"/>
      <c r="N170" s="98"/>
      <c r="O170" s="98"/>
    </row>
    <row r="171" spans="1:15" ht="16.5" hidden="1">
      <c r="A171" s="2">
        <v>1</v>
      </c>
      <c r="B171" s="80" t="str">
        <f aca="true" t="shared" si="13" ref="B171:F180">B70</f>
        <v>LT-1191-K25</v>
      </c>
      <c r="C171" s="80" t="str">
        <f t="shared" si="13"/>
        <v>Phạm Thị Phương</v>
      </c>
      <c r="D171" s="80" t="str">
        <f t="shared" si="13"/>
        <v>Ánh</v>
      </c>
      <c r="E171" s="80" t="str">
        <f t="shared" si="13"/>
        <v>22/12/1994</v>
      </c>
      <c r="F171" s="80" t="str">
        <f t="shared" si="13"/>
        <v>BRVT</v>
      </c>
      <c r="G171" s="126"/>
      <c r="H171" s="140"/>
      <c r="I171" s="141"/>
      <c r="J171" s="142"/>
      <c r="K171" s="142"/>
      <c r="L171" s="139"/>
      <c r="M171" s="79"/>
      <c r="N171" s="109">
        <f>H171*0.2+J171*0.2+L171*0.6</f>
        <v>0</v>
      </c>
      <c r="O171" s="104" t="str">
        <f>IF(N171&lt;4,"Học lại","")</f>
        <v>Học lại</v>
      </c>
    </row>
    <row r="172" spans="1:15" ht="16.5" hidden="1">
      <c r="A172" s="2">
        <v>2</v>
      </c>
      <c r="B172" s="80" t="str">
        <f t="shared" si="13"/>
        <v>LT-1192-K25</v>
      </c>
      <c r="C172" s="80" t="str">
        <f t="shared" si="13"/>
        <v>Phạm Thị </v>
      </c>
      <c r="D172" s="80" t="str">
        <f t="shared" si="13"/>
        <v>Hồng</v>
      </c>
      <c r="E172" s="80" t="str">
        <f t="shared" si="13"/>
        <v>08/12/1980</v>
      </c>
      <c r="F172" s="80" t="str">
        <f t="shared" si="13"/>
        <v>BRVT</v>
      </c>
      <c r="G172" s="126"/>
      <c r="H172" s="140"/>
      <c r="I172" s="141"/>
      <c r="J172" s="142"/>
      <c r="K172" s="142"/>
      <c r="L172" s="139"/>
      <c r="M172" s="79"/>
      <c r="N172" s="109">
        <f aca="true" t="shared" si="14" ref="N172:N196">H172*0.2+J172*0.2+L172*0.6</f>
        <v>0</v>
      </c>
      <c r="O172" s="104" t="str">
        <f aca="true" t="shared" si="15" ref="O172:O196">IF(N172&lt;4,"Học lại","")</f>
        <v>Học lại</v>
      </c>
    </row>
    <row r="173" spans="1:15" ht="16.5" hidden="1">
      <c r="A173" s="2">
        <v>3</v>
      </c>
      <c r="B173" s="80" t="str">
        <f t="shared" si="13"/>
        <v>LT-1193-K25</v>
      </c>
      <c r="C173" s="80" t="str">
        <f t="shared" si="13"/>
        <v>Đoàn Thị Ngọc </v>
      </c>
      <c r="D173" s="80" t="str">
        <f t="shared" si="13"/>
        <v>Hồng</v>
      </c>
      <c r="E173" s="80" t="str">
        <f t="shared" si="13"/>
        <v>27/06/1979</v>
      </c>
      <c r="F173" s="80" t="str">
        <f t="shared" si="13"/>
        <v>BRVT</v>
      </c>
      <c r="G173" s="126"/>
      <c r="H173" s="140"/>
      <c r="I173" s="141"/>
      <c r="J173" s="142"/>
      <c r="K173" s="142"/>
      <c r="L173" s="139"/>
      <c r="M173" s="79"/>
      <c r="N173" s="109">
        <f t="shared" si="14"/>
        <v>0</v>
      </c>
      <c r="O173" s="104" t="str">
        <f t="shared" si="15"/>
        <v>Học lại</v>
      </c>
    </row>
    <row r="174" spans="1:15" ht="16.5" hidden="1">
      <c r="A174" s="2">
        <v>4</v>
      </c>
      <c r="B174" s="80" t="str">
        <f t="shared" si="13"/>
        <v>LT-1194-K25</v>
      </c>
      <c r="C174" s="80" t="str">
        <f t="shared" si="13"/>
        <v>Đặng Thị </v>
      </c>
      <c r="D174" s="80" t="str">
        <f t="shared" si="13"/>
        <v>Huyền</v>
      </c>
      <c r="E174" s="80" t="str">
        <f t="shared" si="13"/>
        <v>2711/1984</v>
      </c>
      <c r="F174" s="80" t="str">
        <f t="shared" si="13"/>
        <v>BRVT</v>
      </c>
      <c r="G174" s="126"/>
      <c r="H174" s="140"/>
      <c r="I174" s="141"/>
      <c r="J174" s="142"/>
      <c r="K174" s="142"/>
      <c r="L174" s="139"/>
      <c r="M174" s="79"/>
      <c r="N174" s="109">
        <f t="shared" si="14"/>
        <v>0</v>
      </c>
      <c r="O174" s="104" t="str">
        <f t="shared" si="15"/>
        <v>Học lại</v>
      </c>
    </row>
    <row r="175" spans="1:15" ht="16.5" hidden="1">
      <c r="A175" s="2">
        <v>5</v>
      </c>
      <c r="B175" s="80" t="str">
        <f t="shared" si="13"/>
        <v>LT-1195-K25</v>
      </c>
      <c r="C175" s="80" t="str">
        <f t="shared" si="13"/>
        <v>Phan Huỳnh Mỹ </v>
      </c>
      <c r="D175" s="80" t="str">
        <f t="shared" si="13"/>
        <v>Linh</v>
      </c>
      <c r="E175" s="80" t="str">
        <f t="shared" si="13"/>
        <v>03/06/1995</v>
      </c>
      <c r="F175" s="80" t="str">
        <f t="shared" si="13"/>
        <v>BRVT</v>
      </c>
      <c r="G175" s="126"/>
      <c r="H175" s="140"/>
      <c r="I175" s="141"/>
      <c r="J175" s="142"/>
      <c r="K175" s="142"/>
      <c r="L175" s="139"/>
      <c r="M175" s="79"/>
      <c r="N175" s="109">
        <f t="shared" si="14"/>
        <v>0</v>
      </c>
      <c r="O175" s="104" t="str">
        <f t="shared" si="15"/>
        <v>Học lại</v>
      </c>
    </row>
    <row r="176" spans="1:15" ht="16.5" hidden="1">
      <c r="A176" s="2">
        <v>6</v>
      </c>
      <c r="B176" s="80" t="str">
        <f t="shared" si="13"/>
        <v>LT-1196-K25</v>
      </c>
      <c r="C176" s="80" t="str">
        <f t="shared" si="13"/>
        <v>Cai Thị Xuân </v>
      </c>
      <c r="D176" s="80" t="str">
        <f t="shared" si="13"/>
        <v>Mai</v>
      </c>
      <c r="E176" s="80" t="str">
        <f t="shared" si="13"/>
        <v>25/09/1992</v>
      </c>
      <c r="F176" s="80" t="str">
        <f t="shared" si="13"/>
        <v>Đồng Nai</v>
      </c>
      <c r="G176" s="126"/>
      <c r="H176" s="140"/>
      <c r="I176" s="141"/>
      <c r="J176" s="142"/>
      <c r="K176" s="142"/>
      <c r="L176" s="139"/>
      <c r="M176" s="79"/>
      <c r="N176" s="109">
        <f t="shared" si="14"/>
        <v>0</v>
      </c>
      <c r="O176" s="104" t="str">
        <f t="shared" si="15"/>
        <v>Học lại</v>
      </c>
    </row>
    <row r="177" spans="1:15" ht="16.5" hidden="1">
      <c r="A177" s="2">
        <v>7</v>
      </c>
      <c r="B177" s="80" t="str">
        <f t="shared" si="13"/>
        <v>LT-1197-K25</v>
      </c>
      <c r="C177" s="80" t="str">
        <f t="shared" si="13"/>
        <v>Trương Huỳnh</v>
      </c>
      <c r="D177" s="80" t="str">
        <f t="shared" si="13"/>
        <v>Như</v>
      </c>
      <c r="E177" s="80" t="str">
        <f t="shared" si="13"/>
        <v>22/11/1990</v>
      </c>
      <c r="F177" s="80" t="str">
        <f t="shared" si="13"/>
        <v>Tây Ninh</v>
      </c>
      <c r="G177" s="126"/>
      <c r="H177" s="140"/>
      <c r="I177" s="141"/>
      <c r="J177" s="142"/>
      <c r="K177" s="142"/>
      <c r="L177" s="139"/>
      <c r="M177" s="79"/>
      <c r="N177" s="109">
        <f t="shared" si="14"/>
        <v>0</v>
      </c>
      <c r="O177" s="104" t="str">
        <f t="shared" si="15"/>
        <v>Học lại</v>
      </c>
    </row>
    <row r="178" spans="1:15" ht="16.5" hidden="1">
      <c r="A178" s="2">
        <v>8</v>
      </c>
      <c r="B178" s="80" t="str">
        <f t="shared" si="13"/>
        <v>LT-1198-K25</v>
      </c>
      <c r="C178" s="80" t="str">
        <f t="shared" si="13"/>
        <v>Phan Thị Thu</v>
      </c>
      <c r="D178" s="80" t="str">
        <f t="shared" si="13"/>
        <v>Oanh</v>
      </c>
      <c r="E178" s="80" t="str">
        <f t="shared" si="13"/>
        <v>19/05/1985</v>
      </c>
      <c r="F178" s="80" t="str">
        <f t="shared" si="13"/>
        <v>Phú Thọ</v>
      </c>
      <c r="G178" s="126"/>
      <c r="H178" s="140"/>
      <c r="I178" s="141"/>
      <c r="J178" s="142"/>
      <c r="K178" s="142"/>
      <c r="L178" s="139"/>
      <c r="M178" s="79"/>
      <c r="N178" s="109">
        <f t="shared" si="14"/>
        <v>0</v>
      </c>
      <c r="O178" s="104" t="str">
        <f t="shared" si="15"/>
        <v>Học lại</v>
      </c>
    </row>
    <row r="179" spans="1:15" ht="16.5" hidden="1">
      <c r="A179" s="2">
        <v>9</v>
      </c>
      <c r="B179" s="80" t="str">
        <f t="shared" si="13"/>
        <v>LT-1199-K25</v>
      </c>
      <c r="C179" s="80" t="str">
        <f t="shared" si="13"/>
        <v>Quách Thị </v>
      </c>
      <c r="D179" s="80" t="str">
        <f t="shared" si="13"/>
        <v>Phê</v>
      </c>
      <c r="E179" s="80" t="str">
        <f t="shared" si="13"/>
        <v>10/04/1984</v>
      </c>
      <c r="F179" s="80" t="str">
        <f t="shared" si="13"/>
        <v>Phước Tuy</v>
      </c>
      <c r="G179" s="126"/>
      <c r="H179" s="140"/>
      <c r="I179" s="141"/>
      <c r="J179" s="142"/>
      <c r="K179" s="142"/>
      <c r="L179" s="139"/>
      <c r="M179" s="79"/>
      <c r="N179" s="109">
        <f t="shared" si="14"/>
        <v>0</v>
      </c>
      <c r="O179" s="104" t="str">
        <f t="shared" si="15"/>
        <v>Học lại</v>
      </c>
    </row>
    <row r="180" spans="1:15" ht="16.5" hidden="1">
      <c r="A180" s="2">
        <v>10</v>
      </c>
      <c r="B180" s="80" t="str">
        <f t="shared" si="13"/>
        <v>LT-1200-K25</v>
      </c>
      <c r="C180" s="80" t="str">
        <f t="shared" si="13"/>
        <v>Lê Thị Ngọc </v>
      </c>
      <c r="D180" s="80" t="str">
        <f t="shared" si="13"/>
        <v>Tâm</v>
      </c>
      <c r="E180" s="80" t="str">
        <f t="shared" si="13"/>
        <v>02/06/1988</v>
      </c>
      <c r="F180" s="80" t="str">
        <f t="shared" si="13"/>
        <v>Đồng Nai</v>
      </c>
      <c r="G180" s="126"/>
      <c r="H180" s="140"/>
      <c r="I180" s="141"/>
      <c r="J180" s="142"/>
      <c r="K180" s="142"/>
      <c r="L180" s="139"/>
      <c r="M180" s="79"/>
      <c r="N180" s="109">
        <f t="shared" si="14"/>
        <v>0</v>
      </c>
      <c r="O180" s="104" t="str">
        <f t="shared" si="15"/>
        <v>Học lại</v>
      </c>
    </row>
    <row r="181" spans="1:15" ht="16.5" hidden="1">
      <c r="A181" s="2">
        <v>11</v>
      </c>
      <c r="B181" s="80" t="str">
        <f aca="true" t="shared" si="16" ref="B181:F190">B80</f>
        <v>LT-1201-K25</v>
      </c>
      <c r="C181" s="80" t="str">
        <f t="shared" si="16"/>
        <v>Nguyễn Quốc </v>
      </c>
      <c r="D181" s="80" t="str">
        <f t="shared" si="16"/>
        <v>Thanh</v>
      </c>
      <c r="E181" s="80" t="str">
        <f t="shared" si="16"/>
        <v>06/11/1982</v>
      </c>
      <c r="F181" s="80" t="str">
        <f t="shared" si="16"/>
        <v>BRVT</v>
      </c>
      <c r="G181" s="126"/>
      <c r="H181" s="140"/>
      <c r="I181" s="141"/>
      <c r="J181" s="142"/>
      <c r="K181" s="142"/>
      <c r="L181" s="139"/>
      <c r="M181" s="79"/>
      <c r="N181" s="109">
        <f t="shared" si="14"/>
        <v>0</v>
      </c>
      <c r="O181" s="104" t="str">
        <f t="shared" si="15"/>
        <v>Học lại</v>
      </c>
    </row>
    <row r="182" spans="1:15" ht="16.5" hidden="1">
      <c r="A182" s="2">
        <v>12</v>
      </c>
      <c r="B182" s="80" t="str">
        <f t="shared" si="16"/>
        <v>LT-1202-K25</v>
      </c>
      <c r="C182" s="80" t="str">
        <f t="shared" si="16"/>
        <v>Huỳnh Thị Bích</v>
      </c>
      <c r="D182" s="80" t="str">
        <f t="shared" si="16"/>
        <v>Tiên</v>
      </c>
      <c r="E182" s="80" t="str">
        <f t="shared" si="16"/>
        <v>15/12/1991</v>
      </c>
      <c r="F182" s="80" t="str">
        <f t="shared" si="16"/>
        <v>Long Đất</v>
      </c>
      <c r="G182" s="126"/>
      <c r="H182" s="140"/>
      <c r="I182" s="141"/>
      <c r="J182" s="142"/>
      <c r="K182" s="142"/>
      <c r="L182" s="139"/>
      <c r="M182" s="79"/>
      <c r="N182" s="109">
        <f t="shared" si="14"/>
        <v>0</v>
      </c>
      <c r="O182" s="104" t="str">
        <f t="shared" si="15"/>
        <v>Học lại</v>
      </c>
    </row>
    <row r="183" spans="1:15" ht="16.5" hidden="1">
      <c r="A183" s="2">
        <v>13</v>
      </c>
      <c r="B183" s="80" t="str">
        <f t="shared" si="16"/>
        <v>LT-1203-K25</v>
      </c>
      <c r="C183" s="80" t="str">
        <f t="shared" si="16"/>
        <v>Phạm Thị</v>
      </c>
      <c r="D183" s="80" t="str">
        <f t="shared" si="16"/>
        <v>Tình</v>
      </c>
      <c r="E183" s="80" t="str">
        <f t="shared" si="16"/>
        <v>02/07/1983</v>
      </c>
      <c r="F183" s="80" t="str">
        <f t="shared" si="16"/>
        <v>BRVT</v>
      </c>
      <c r="G183" s="126"/>
      <c r="H183" s="140"/>
      <c r="I183" s="141"/>
      <c r="J183" s="142"/>
      <c r="K183" s="142"/>
      <c r="L183" s="139"/>
      <c r="M183" s="79"/>
      <c r="N183" s="109">
        <f t="shared" si="14"/>
        <v>0</v>
      </c>
      <c r="O183" s="104" t="str">
        <f t="shared" si="15"/>
        <v>Học lại</v>
      </c>
    </row>
    <row r="184" spans="1:15" ht="16.5" hidden="1">
      <c r="A184" s="2">
        <v>14</v>
      </c>
      <c r="B184" s="80" t="str">
        <f t="shared" si="16"/>
        <v>LT-1204-K25</v>
      </c>
      <c r="C184" s="80" t="str">
        <f t="shared" si="16"/>
        <v>Bùi Thị Huỳnh </v>
      </c>
      <c r="D184" s="80" t="str">
        <f t="shared" si="16"/>
        <v>Trang</v>
      </c>
      <c r="E184" s="80" t="str">
        <f t="shared" si="16"/>
        <v>11/12/1996</v>
      </c>
      <c r="F184" s="80" t="str">
        <f t="shared" si="16"/>
        <v>Đồng Nai</v>
      </c>
      <c r="G184" s="126"/>
      <c r="H184" s="140"/>
      <c r="I184" s="141"/>
      <c r="J184" s="142"/>
      <c r="K184" s="142"/>
      <c r="L184" s="139"/>
      <c r="M184" s="79"/>
      <c r="N184" s="109">
        <f t="shared" si="14"/>
        <v>0</v>
      </c>
      <c r="O184" s="104" t="str">
        <f t="shared" si="15"/>
        <v>Học lại</v>
      </c>
    </row>
    <row r="185" spans="1:15" ht="16.5" hidden="1">
      <c r="A185" s="2">
        <v>15</v>
      </c>
      <c r="B185" s="80" t="str">
        <f t="shared" si="16"/>
        <v>LT-1205-K25</v>
      </c>
      <c r="C185" s="80" t="str">
        <f t="shared" si="16"/>
        <v>Trần Văn </v>
      </c>
      <c r="D185" s="80" t="str">
        <f t="shared" si="16"/>
        <v>Tuân</v>
      </c>
      <c r="E185" s="80" t="str">
        <f t="shared" si="16"/>
        <v>20/01/1985</v>
      </c>
      <c r="F185" s="80" t="str">
        <f t="shared" si="16"/>
        <v>Bà Rịa</v>
      </c>
      <c r="G185" s="126"/>
      <c r="H185" s="140"/>
      <c r="I185" s="141"/>
      <c r="J185" s="142"/>
      <c r="K185" s="142"/>
      <c r="L185" s="139"/>
      <c r="M185" s="79"/>
      <c r="N185" s="109">
        <f t="shared" si="14"/>
        <v>0</v>
      </c>
      <c r="O185" s="104" t="str">
        <f t="shared" si="15"/>
        <v>Học lại</v>
      </c>
    </row>
    <row r="186" spans="1:15" ht="16.5" hidden="1">
      <c r="A186" s="2">
        <v>16</v>
      </c>
      <c r="B186" s="80" t="str">
        <f t="shared" si="16"/>
        <v>LT-1206-K25</v>
      </c>
      <c r="C186" s="80" t="str">
        <f t="shared" si="16"/>
        <v>Phạm Quang </v>
      </c>
      <c r="D186" s="80" t="str">
        <f t="shared" si="16"/>
        <v>Tùng</v>
      </c>
      <c r="E186" s="80" t="str">
        <f t="shared" si="16"/>
        <v>28/08/1988</v>
      </c>
      <c r="F186" s="80" t="str">
        <f t="shared" si="16"/>
        <v>Quảng Ngãi</v>
      </c>
      <c r="G186" s="126"/>
      <c r="H186" s="140"/>
      <c r="I186" s="141"/>
      <c r="J186" s="142"/>
      <c r="K186" s="142"/>
      <c r="L186" s="139"/>
      <c r="M186" s="79"/>
      <c r="N186" s="109">
        <f t="shared" si="14"/>
        <v>0</v>
      </c>
      <c r="O186" s="104" t="str">
        <f t="shared" si="15"/>
        <v>Học lại</v>
      </c>
    </row>
    <row r="187" spans="1:15" ht="16.5" hidden="1">
      <c r="A187" s="2">
        <v>17</v>
      </c>
      <c r="B187" s="80" t="str">
        <f t="shared" si="16"/>
        <v>LT-1207-K25</v>
      </c>
      <c r="C187" s="80" t="str">
        <f t="shared" si="16"/>
        <v>Nguyễn Thị Hoàng</v>
      </c>
      <c r="D187" s="80" t="str">
        <f t="shared" si="16"/>
        <v>Oanh</v>
      </c>
      <c r="E187" s="80" t="str">
        <f t="shared" si="16"/>
        <v>05/12/1986</v>
      </c>
      <c r="F187" s="80" t="str">
        <f t="shared" si="16"/>
        <v>BRVT</v>
      </c>
      <c r="G187" s="126"/>
      <c r="H187" s="140"/>
      <c r="I187" s="141"/>
      <c r="J187" s="142"/>
      <c r="K187" s="142"/>
      <c r="L187" s="139"/>
      <c r="M187" s="79"/>
      <c r="N187" s="109">
        <f t="shared" si="14"/>
        <v>0</v>
      </c>
      <c r="O187" s="104" t="str">
        <f t="shared" si="15"/>
        <v>Học lại</v>
      </c>
    </row>
    <row r="188" spans="1:15" ht="16.5" hidden="1">
      <c r="A188" s="2">
        <v>18</v>
      </c>
      <c r="B188" s="80" t="str">
        <f t="shared" si="16"/>
        <v>LT-1208-K25</v>
      </c>
      <c r="C188" s="80" t="str">
        <f t="shared" si="16"/>
        <v>Nguyễn Thị Hồng </v>
      </c>
      <c r="D188" s="80" t="str">
        <f t="shared" si="16"/>
        <v>Thơm</v>
      </c>
      <c r="E188" s="80" t="str">
        <f t="shared" si="16"/>
        <v>16/08/1992</v>
      </c>
      <c r="F188" s="80" t="str">
        <f t="shared" si="16"/>
        <v>Đồng Nai</v>
      </c>
      <c r="G188" s="126"/>
      <c r="H188" s="140"/>
      <c r="I188" s="141"/>
      <c r="J188" s="142"/>
      <c r="K188" s="142"/>
      <c r="L188" s="139"/>
      <c r="M188" s="79"/>
      <c r="N188" s="109">
        <f t="shared" si="14"/>
        <v>0</v>
      </c>
      <c r="O188" s="104" t="str">
        <f t="shared" si="15"/>
        <v>Học lại</v>
      </c>
    </row>
    <row r="189" spans="1:15" ht="16.5" hidden="1">
      <c r="A189" s="2">
        <v>19</v>
      </c>
      <c r="B189" s="80" t="str">
        <f t="shared" si="16"/>
        <v>LT-1209-K25</v>
      </c>
      <c r="C189" s="80" t="str">
        <f t="shared" si="16"/>
        <v>Nguyễn Minh</v>
      </c>
      <c r="D189" s="80" t="str">
        <f t="shared" si="16"/>
        <v>Duy</v>
      </c>
      <c r="E189" s="80" t="str">
        <f t="shared" si="16"/>
        <v>20/05/1989</v>
      </c>
      <c r="F189" s="80" t="str">
        <f t="shared" si="16"/>
        <v>BRVT</v>
      </c>
      <c r="G189" s="126"/>
      <c r="H189" s="140"/>
      <c r="I189" s="141"/>
      <c r="J189" s="142"/>
      <c r="K189" s="142"/>
      <c r="L189" s="139"/>
      <c r="M189" s="79"/>
      <c r="N189" s="109">
        <f t="shared" si="14"/>
        <v>0</v>
      </c>
      <c r="O189" s="104" t="str">
        <f t="shared" si="15"/>
        <v>Học lại</v>
      </c>
    </row>
    <row r="190" spans="1:15" ht="16.5" hidden="1">
      <c r="A190" s="2">
        <v>20</v>
      </c>
      <c r="B190" s="80" t="str">
        <f t="shared" si="16"/>
        <v>LT-1210-K25</v>
      </c>
      <c r="C190" s="80" t="str">
        <f t="shared" si="16"/>
        <v>Vũ Thị </v>
      </c>
      <c r="D190" s="80" t="str">
        <f t="shared" si="16"/>
        <v>Vui</v>
      </c>
      <c r="E190" s="80" t="str">
        <f t="shared" si="16"/>
        <v>10/08/1994</v>
      </c>
      <c r="F190" s="80" t="str">
        <f t="shared" si="16"/>
        <v>BRVT</v>
      </c>
      <c r="G190" s="126"/>
      <c r="H190" s="140"/>
      <c r="I190" s="141"/>
      <c r="J190" s="142"/>
      <c r="K190" s="142"/>
      <c r="L190" s="139"/>
      <c r="M190" s="79"/>
      <c r="N190" s="109">
        <f t="shared" si="14"/>
        <v>0</v>
      </c>
      <c r="O190" s="104" t="str">
        <f t="shared" si="15"/>
        <v>Học lại</v>
      </c>
    </row>
    <row r="191" spans="1:15" ht="16.5" hidden="1">
      <c r="A191" s="2">
        <v>21</v>
      </c>
      <c r="B191" s="80" t="str">
        <f aca="true" t="shared" si="17" ref="B191:F196">B90</f>
        <v>LT-1211-K25</v>
      </c>
      <c r="C191" s="80" t="str">
        <f t="shared" si="17"/>
        <v>Đỗ Viết </v>
      </c>
      <c r="D191" s="80" t="str">
        <f t="shared" si="17"/>
        <v>Long</v>
      </c>
      <c r="E191" s="80" t="str">
        <f t="shared" si="17"/>
        <v>24/10/1988</v>
      </c>
      <c r="F191" s="80" t="str">
        <f t="shared" si="17"/>
        <v>BRVT</v>
      </c>
      <c r="G191" s="126"/>
      <c r="H191" s="140"/>
      <c r="I191" s="141"/>
      <c r="J191" s="142"/>
      <c r="K191" s="142"/>
      <c r="L191" s="139"/>
      <c r="M191" s="79"/>
      <c r="N191" s="109">
        <f t="shared" si="14"/>
        <v>0</v>
      </c>
      <c r="O191" s="104" t="str">
        <f t="shared" si="15"/>
        <v>Học lại</v>
      </c>
    </row>
    <row r="192" spans="1:15" ht="16.5" hidden="1">
      <c r="A192" s="2">
        <v>22</v>
      </c>
      <c r="B192" s="80" t="str">
        <f t="shared" si="17"/>
        <v>LT-1212-K25</v>
      </c>
      <c r="C192" s="80" t="str">
        <f t="shared" si="17"/>
        <v>Lê Thị </v>
      </c>
      <c r="D192" s="80" t="str">
        <f t="shared" si="17"/>
        <v>Bình</v>
      </c>
      <c r="E192" s="80" t="str">
        <f t="shared" si="17"/>
        <v>02/01/1999</v>
      </c>
      <c r="F192" s="80" t="str">
        <f t="shared" si="17"/>
        <v>BRVT</v>
      </c>
      <c r="G192" s="126"/>
      <c r="H192" s="140"/>
      <c r="I192" s="141"/>
      <c r="J192" s="142"/>
      <c r="K192" s="142"/>
      <c r="L192" s="139"/>
      <c r="M192" s="79"/>
      <c r="N192" s="109">
        <f t="shared" si="14"/>
        <v>0</v>
      </c>
      <c r="O192" s="104" t="str">
        <f t="shared" si="15"/>
        <v>Học lại</v>
      </c>
    </row>
    <row r="193" spans="1:15" ht="16.5" hidden="1">
      <c r="A193" s="2">
        <v>23</v>
      </c>
      <c r="B193" s="80" t="str">
        <f t="shared" si="17"/>
        <v>LT-1213-K25</v>
      </c>
      <c r="C193" s="80" t="str">
        <f t="shared" si="17"/>
        <v>Võ Anh </v>
      </c>
      <c r="D193" s="80" t="str">
        <f t="shared" si="17"/>
        <v>Thạch</v>
      </c>
      <c r="E193" s="80" t="str">
        <f t="shared" si="17"/>
        <v>10/05/1995</v>
      </c>
      <c r="F193" s="80" t="str">
        <f t="shared" si="17"/>
        <v>BRVT</v>
      </c>
      <c r="G193" s="126"/>
      <c r="H193" s="140"/>
      <c r="I193" s="141"/>
      <c r="J193" s="142"/>
      <c r="K193" s="142"/>
      <c r="L193" s="139"/>
      <c r="M193" s="79"/>
      <c r="N193" s="109">
        <f t="shared" si="14"/>
        <v>0</v>
      </c>
      <c r="O193" s="104" t="str">
        <f t="shared" si="15"/>
        <v>Học lại</v>
      </c>
    </row>
    <row r="194" spans="1:15" ht="16.5" hidden="1">
      <c r="A194" s="2">
        <v>24</v>
      </c>
      <c r="B194" s="80" t="str">
        <f t="shared" si="17"/>
        <v>LT-1214-K25</v>
      </c>
      <c r="C194" s="80" t="str">
        <f t="shared" si="17"/>
        <v>Lưu Ý</v>
      </c>
      <c r="D194" s="80" t="str">
        <f t="shared" si="17"/>
        <v>Nhi</v>
      </c>
      <c r="E194" s="80" t="str">
        <f t="shared" si="17"/>
        <v>30/09/1998</v>
      </c>
      <c r="F194" s="80" t="str">
        <f t="shared" si="17"/>
        <v>BRVT</v>
      </c>
      <c r="G194" s="126"/>
      <c r="H194" s="140"/>
      <c r="I194" s="141"/>
      <c r="J194" s="142"/>
      <c r="K194" s="142"/>
      <c r="L194" s="139"/>
      <c r="M194" s="79"/>
      <c r="N194" s="109">
        <f t="shared" si="14"/>
        <v>0</v>
      </c>
      <c r="O194" s="104" t="str">
        <f t="shared" si="15"/>
        <v>Học lại</v>
      </c>
    </row>
    <row r="195" spans="1:15" ht="16.5" hidden="1">
      <c r="A195" s="2">
        <v>25</v>
      </c>
      <c r="B195" s="80" t="str">
        <f t="shared" si="17"/>
        <v>LT-1215-K25</v>
      </c>
      <c r="C195" s="80" t="str">
        <f t="shared" si="17"/>
        <v>Hoàng Minh</v>
      </c>
      <c r="D195" s="80" t="str">
        <f t="shared" si="17"/>
        <v>Thái</v>
      </c>
      <c r="E195" s="80" t="str">
        <f t="shared" si="17"/>
        <v>21/11/1996</v>
      </c>
      <c r="F195" s="80" t="str">
        <f t="shared" si="17"/>
        <v>BRVT</v>
      </c>
      <c r="G195" s="126"/>
      <c r="H195" s="140"/>
      <c r="I195" s="141"/>
      <c r="J195" s="142"/>
      <c r="K195" s="142"/>
      <c r="L195" s="139"/>
      <c r="M195" s="79"/>
      <c r="N195" s="109">
        <f t="shared" si="14"/>
        <v>0</v>
      </c>
      <c r="O195" s="104" t="str">
        <f t="shared" si="15"/>
        <v>Học lại</v>
      </c>
    </row>
    <row r="196" spans="1:15" ht="16.5" hidden="1">
      <c r="A196" s="2">
        <v>26</v>
      </c>
      <c r="B196" s="80" t="str">
        <f t="shared" si="17"/>
        <v>LT-1216-K25</v>
      </c>
      <c r="C196" s="80" t="str">
        <f t="shared" si="17"/>
        <v>Lê Nguyễn Bích </v>
      </c>
      <c r="D196" s="80" t="str">
        <f t="shared" si="17"/>
        <v>Toàn</v>
      </c>
      <c r="E196" s="80" t="str">
        <f t="shared" si="17"/>
        <v>17/09/1984</v>
      </c>
      <c r="F196" s="80" t="str">
        <f t="shared" si="17"/>
        <v>BRVT</v>
      </c>
      <c r="G196" s="126"/>
      <c r="H196" s="140"/>
      <c r="I196" s="141"/>
      <c r="J196" s="142"/>
      <c r="K196" s="142"/>
      <c r="L196" s="139"/>
      <c r="M196" s="79"/>
      <c r="N196" s="109">
        <f t="shared" si="14"/>
        <v>0</v>
      </c>
      <c r="O196" s="104" t="str">
        <f t="shared" si="15"/>
        <v>Học lại</v>
      </c>
    </row>
    <row r="197" spans="1:15" ht="12.75" hidden="1">
      <c r="A197" s="2"/>
      <c r="B197" s="80"/>
      <c r="C197" s="80"/>
      <c r="D197" s="80"/>
      <c r="E197" s="80"/>
      <c r="F197" s="80"/>
      <c r="G197" s="127"/>
      <c r="H197" s="127"/>
      <c r="I197" s="127"/>
      <c r="J197" s="127"/>
      <c r="K197" s="127"/>
      <c r="L197" s="127"/>
      <c r="M197" s="79"/>
      <c r="N197" s="109"/>
      <c r="O197" s="104"/>
    </row>
    <row r="198" ht="15.75" hidden="1"/>
    <row r="199" ht="15.75" hidden="1"/>
    <row r="200" ht="15.75" hidden="1">
      <c r="A200" s="6">
        <f>C53</f>
        <v>0</v>
      </c>
    </row>
    <row r="201" spans="1:15" ht="63.75" customHeight="1" hidden="1">
      <c r="A201" s="190" t="s">
        <v>2</v>
      </c>
      <c r="B201" s="173" t="s">
        <v>41</v>
      </c>
      <c r="C201" s="184" t="s">
        <v>3</v>
      </c>
      <c r="D201" s="185"/>
      <c r="E201" s="190" t="s">
        <v>4</v>
      </c>
      <c r="F201" s="190" t="s">
        <v>5</v>
      </c>
      <c r="G201" s="176" t="s">
        <v>6</v>
      </c>
      <c r="H201" s="176" t="s">
        <v>7</v>
      </c>
      <c r="I201" s="176"/>
      <c r="J201" s="176" t="s">
        <v>8</v>
      </c>
      <c r="K201" s="176"/>
      <c r="L201" s="177" t="s">
        <v>9</v>
      </c>
      <c r="M201" s="178"/>
      <c r="N201" s="173" t="s">
        <v>10</v>
      </c>
      <c r="O201" s="173" t="s">
        <v>11</v>
      </c>
    </row>
    <row r="202" spans="1:15" ht="15.75" hidden="1">
      <c r="A202" s="182"/>
      <c r="B202" s="182"/>
      <c r="C202" s="186"/>
      <c r="D202" s="187"/>
      <c r="E202" s="182"/>
      <c r="F202" s="182"/>
      <c r="G202" s="176"/>
      <c r="H202" s="3" t="s">
        <v>12</v>
      </c>
      <c r="I202" s="3" t="s">
        <v>13</v>
      </c>
      <c r="J202" s="3" t="s">
        <v>12</v>
      </c>
      <c r="K202" s="3" t="s">
        <v>13</v>
      </c>
      <c r="L202" s="78" t="s">
        <v>39</v>
      </c>
      <c r="M202" s="4" t="s">
        <v>40</v>
      </c>
      <c r="N202" s="174"/>
      <c r="O202" s="174"/>
    </row>
    <row r="203" spans="1:15" ht="15.75" hidden="1">
      <c r="A203" s="183"/>
      <c r="B203" s="183"/>
      <c r="C203" s="188"/>
      <c r="D203" s="189"/>
      <c r="E203" s="183"/>
      <c r="F203" s="183"/>
      <c r="G203" s="4"/>
      <c r="H203" s="3"/>
      <c r="I203" s="3"/>
      <c r="J203" s="3"/>
      <c r="K203" s="3"/>
      <c r="L203" s="4"/>
      <c r="M203" s="4"/>
      <c r="N203" s="175"/>
      <c r="O203" s="175"/>
    </row>
    <row r="204" spans="1:17" ht="15.75" hidden="1">
      <c r="A204" s="2">
        <v>1</v>
      </c>
      <c r="B204" s="80" t="str">
        <f aca="true" t="shared" si="18" ref="B204:F213">B70</f>
        <v>LT-1191-K25</v>
      </c>
      <c r="C204" s="80" t="str">
        <f t="shared" si="18"/>
        <v>Phạm Thị Phương</v>
      </c>
      <c r="D204" s="80" t="str">
        <f t="shared" si="18"/>
        <v>Ánh</v>
      </c>
      <c r="E204" s="80" t="str">
        <f t="shared" si="18"/>
        <v>22/12/1994</v>
      </c>
      <c r="F204" s="80" t="str">
        <f t="shared" si="18"/>
        <v>BRVT</v>
      </c>
      <c r="G204" s="113"/>
      <c r="H204" s="113"/>
      <c r="I204" s="113"/>
      <c r="J204" s="113"/>
      <c r="K204" s="113"/>
      <c r="L204" s="139"/>
      <c r="M204" s="103"/>
      <c r="N204" s="109">
        <f>H204*0.2+J204*0.2+L204*0.6</f>
        <v>0</v>
      </c>
      <c r="O204" s="104" t="str">
        <f>IF(N204&lt;5,"Học lại","")</f>
        <v>Học lại</v>
      </c>
      <c r="Q204" s="110"/>
    </row>
    <row r="205" spans="1:17" ht="15.75" hidden="1">
      <c r="A205" s="2">
        <v>2</v>
      </c>
      <c r="B205" s="80" t="str">
        <f t="shared" si="18"/>
        <v>LT-1192-K25</v>
      </c>
      <c r="C205" s="80" t="str">
        <f t="shared" si="18"/>
        <v>Phạm Thị </v>
      </c>
      <c r="D205" s="80" t="str">
        <f t="shared" si="18"/>
        <v>Hồng</v>
      </c>
      <c r="E205" s="80" t="str">
        <f t="shared" si="18"/>
        <v>08/12/1980</v>
      </c>
      <c r="F205" s="80" t="str">
        <f t="shared" si="18"/>
        <v>BRVT</v>
      </c>
      <c r="G205" s="113"/>
      <c r="H205" s="113"/>
      <c r="I205" s="113"/>
      <c r="J205" s="113"/>
      <c r="K205" s="113"/>
      <c r="L205" s="139"/>
      <c r="M205" s="103"/>
      <c r="N205" s="109">
        <f aca="true" t="shared" si="19" ref="N205:N229">H205*0.2+J205*0.2+L205*0.6</f>
        <v>0</v>
      </c>
      <c r="O205" s="104" t="str">
        <f aca="true" t="shared" si="20" ref="O205:O229">IF(N205&lt;5,"Học lại","")</f>
        <v>Học lại</v>
      </c>
      <c r="Q205" s="110"/>
    </row>
    <row r="206" spans="1:17" ht="15.75" hidden="1">
      <c r="A206" s="2">
        <v>3</v>
      </c>
      <c r="B206" s="80" t="str">
        <f t="shared" si="18"/>
        <v>LT-1193-K25</v>
      </c>
      <c r="C206" s="80" t="str">
        <f t="shared" si="18"/>
        <v>Đoàn Thị Ngọc </v>
      </c>
      <c r="D206" s="80" t="str">
        <f t="shared" si="18"/>
        <v>Hồng</v>
      </c>
      <c r="E206" s="80" t="str">
        <f t="shared" si="18"/>
        <v>27/06/1979</v>
      </c>
      <c r="F206" s="80" t="str">
        <f t="shared" si="18"/>
        <v>BRVT</v>
      </c>
      <c r="G206" s="113"/>
      <c r="H206" s="113"/>
      <c r="I206" s="113"/>
      <c r="J206" s="113"/>
      <c r="K206" s="113"/>
      <c r="L206" s="139"/>
      <c r="M206" s="103"/>
      <c r="N206" s="109">
        <f t="shared" si="19"/>
        <v>0</v>
      </c>
      <c r="O206" s="104" t="str">
        <f t="shared" si="20"/>
        <v>Học lại</v>
      </c>
      <c r="Q206" s="110"/>
    </row>
    <row r="207" spans="1:17" ht="15.75" hidden="1">
      <c r="A207" s="2">
        <v>4</v>
      </c>
      <c r="B207" s="80" t="str">
        <f t="shared" si="18"/>
        <v>LT-1194-K25</v>
      </c>
      <c r="C207" s="80" t="str">
        <f t="shared" si="18"/>
        <v>Đặng Thị </v>
      </c>
      <c r="D207" s="80" t="str">
        <f t="shared" si="18"/>
        <v>Huyền</v>
      </c>
      <c r="E207" s="80" t="str">
        <f t="shared" si="18"/>
        <v>2711/1984</v>
      </c>
      <c r="F207" s="80" t="str">
        <f t="shared" si="18"/>
        <v>BRVT</v>
      </c>
      <c r="G207" s="113"/>
      <c r="H207" s="113"/>
      <c r="I207" s="113"/>
      <c r="J207" s="113"/>
      <c r="K207" s="113"/>
      <c r="L207" s="139"/>
      <c r="M207" s="103"/>
      <c r="N207" s="109">
        <f t="shared" si="19"/>
        <v>0</v>
      </c>
      <c r="O207" s="104" t="str">
        <f t="shared" si="20"/>
        <v>Học lại</v>
      </c>
      <c r="Q207" s="110"/>
    </row>
    <row r="208" spans="1:17" ht="15.75" hidden="1">
      <c r="A208" s="2">
        <v>5</v>
      </c>
      <c r="B208" s="80" t="str">
        <f t="shared" si="18"/>
        <v>LT-1195-K25</v>
      </c>
      <c r="C208" s="80" t="str">
        <f t="shared" si="18"/>
        <v>Phan Huỳnh Mỹ </v>
      </c>
      <c r="D208" s="80" t="str">
        <f t="shared" si="18"/>
        <v>Linh</v>
      </c>
      <c r="E208" s="80" t="str">
        <f t="shared" si="18"/>
        <v>03/06/1995</v>
      </c>
      <c r="F208" s="80" t="str">
        <f t="shared" si="18"/>
        <v>BRVT</v>
      </c>
      <c r="G208" s="113"/>
      <c r="H208" s="113"/>
      <c r="I208" s="113"/>
      <c r="J208" s="113"/>
      <c r="K208" s="113"/>
      <c r="L208" s="139"/>
      <c r="M208" s="103"/>
      <c r="N208" s="109">
        <f t="shared" si="19"/>
        <v>0</v>
      </c>
      <c r="O208" s="104" t="str">
        <f t="shared" si="20"/>
        <v>Học lại</v>
      </c>
      <c r="Q208" s="110"/>
    </row>
    <row r="209" spans="1:17" ht="15.75" hidden="1">
      <c r="A209" s="2">
        <v>6</v>
      </c>
      <c r="B209" s="80" t="str">
        <f t="shared" si="18"/>
        <v>LT-1196-K25</v>
      </c>
      <c r="C209" s="80" t="str">
        <f t="shared" si="18"/>
        <v>Cai Thị Xuân </v>
      </c>
      <c r="D209" s="80" t="str">
        <f t="shared" si="18"/>
        <v>Mai</v>
      </c>
      <c r="E209" s="80" t="str">
        <f t="shared" si="18"/>
        <v>25/09/1992</v>
      </c>
      <c r="F209" s="80" t="str">
        <f t="shared" si="18"/>
        <v>Đồng Nai</v>
      </c>
      <c r="G209" s="113"/>
      <c r="H209" s="113"/>
      <c r="I209" s="113"/>
      <c r="J209" s="113"/>
      <c r="K209" s="113"/>
      <c r="L209" s="139"/>
      <c r="M209" s="103"/>
      <c r="N209" s="109">
        <f t="shared" si="19"/>
        <v>0</v>
      </c>
      <c r="O209" s="104" t="str">
        <f t="shared" si="20"/>
        <v>Học lại</v>
      </c>
      <c r="Q209" s="110"/>
    </row>
    <row r="210" spans="1:17" ht="15.75" hidden="1">
      <c r="A210" s="2">
        <v>7</v>
      </c>
      <c r="B210" s="80" t="str">
        <f t="shared" si="18"/>
        <v>LT-1197-K25</v>
      </c>
      <c r="C210" s="80" t="str">
        <f t="shared" si="18"/>
        <v>Trương Huỳnh</v>
      </c>
      <c r="D210" s="80" t="str">
        <f t="shared" si="18"/>
        <v>Như</v>
      </c>
      <c r="E210" s="80" t="str">
        <f t="shared" si="18"/>
        <v>22/11/1990</v>
      </c>
      <c r="F210" s="80" t="str">
        <f t="shared" si="18"/>
        <v>Tây Ninh</v>
      </c>
      <c r="G210" s="113"/>
      <c r="H210" s="113"/>
      <c r="I210" s="113"/>
      <c r="J210" s="113"/>
      <c r="K210" s="113"/>
      <c r="L210" s="139"/>
      <c r="M210" s="103"/>
      <c r="N210" s="109">
        <f t="shared" si="19"/>
        <v>0</v>
      </c>
      <c r="O210" s="104" t="str">
        <f t="shared" si="20"/>
        <v>Học lại</v>
      </c>
      <c r="Q210" s="110"/>
    </row>
    <row r="211" spans="1:17" ht="15.75" hidden="1">
      <c r="A211" s="2">
        <v>8</v>
      </c>
      <c r="B211" s="80" t="str">
        <f t="shared" si="18"/>
        <v>LT-1198-K25</v>
      </c>
      <c r="C211" s="80" t="str">
        <f t="shared" si="18"/>
        <v>Phan Thị Thu</v>
      </c>
      <c r="D211" s="80" t="str">
        <f t="shared" si="18"/>
        <v>Oanh</v>
      </c>
      <c r="E211" s="80" t="str">
        <f t="shared" si="18"/>
        <v>19/05/1985</v>
      </c>
      <c r="F211" s="80" t="str">
        <f t="shared" si="18"/>
        <v>Phú Thọ</v>
      </c>
      <c r="G211" s="113"/>
      <c r="H211" s="113"/>
      <c r="I211" s="113"/>
      <c r="J211" s="113"/>
      <c r="K211" s="113"/>
      <c r="L211" s="139"/>
      <c r="M211" s="103"/>
      <c r="N211" s="109">
        <f t="shared" si="19"/>
        <v>0</v>
      </c>
      <c r="O211" s="104" t="str">
        <f t="shared" si="20"/>
        <v>Học lại</v>
      </c>
      <c r="Q211" s="110"/>
    </row>
    <row r="212" spans="1:17" ht="15.75" hidden="1">
      <c r="A212" s="2">
        <v>9</v>
      </c>
      <c r="B212" s="80" t="str">
        <f t="shared" si="18"/>
        <v>LT-1199-K25</v>
      </c>
      <c r="C212" s="80" t="str">
        <f t="shared" si="18"/>
        <v>Quách Thị </v>
      </c>
      <c r="D212" s="80" t="str">
        <f t="shared" si="18"/>
        <v>Phê</v>
      </c>
      <c r="E212" s="80" t="str">
        <f t="shared" si="18"/>
        <v>10/04/1984</v>
      </c>
      <c r="F212" s="80" t="str">
        <f t="shared" si="18"/>
        <v>Phước Tuy</v>
      </c>
      <c r="G212" s="113"/>
      <c r="H212" s="113"/>
      <c r="I212" s="113"/>
      <c r="J212" s="113"/>
      <c r="K212" s="113"/>
      <c r="L212" s="139"/>
      <c r="M212" s="103"/>
      <c r="N212" s="109">
        <f t="shared" si="19"/>
        <v>0</v>
      </c>
      <c r="O212" s="104" t="str">
        <f t="shared" si="20"/>
        <v>Học lại</v>
      </c>
      <c r="Q212" s="110"/>
    </row>
    <row r="213" spans="1:17" ht="15.75" hidden="1">
      <c r="A213" s="2">
        <v>10</v>
      </c>
      <c r="B213" s="80" t="str">
        <f t="shared" si="18"/>
        <v>LT-1200-K25</v>
      </c>
      <c r="C213" s="80" t="str">
        <f t="shared" si="18"/>
        <v>Lê Thị Ngọc </v>
      </c>
      <c r="D213" s="80" t="str">
        <f t="shared" si="18"/>
        <v>Tâm</v>
      </c>
      <c r="E213" s="80" t="str">
        <f t="shared" si="18"/>
        <v>02/06/1988</v>
      </c>
      <c r="F213" s="80" t="str">
        <f t="shared" si="18"/>
        <v>Đồng Nai</v>
      </c>
      <c r="G213" s="113"/>
      <c r="H213" s="113"/>
      <c r="I213" s="113"/>
      <c r="J213" s="113"/>
      <c r="K213" s="113"/>
      <c r="L213" s="139"/>
      <c r="M213" s="103"/>
      <c r="N213" s="109">
        <f t="shared" si="19"/>
        <v>0</v>
      </c>
      <c r="O213" s="104" t="str">
        <f t="shared" si="20"/>
        <v>Học lại</v>
      </c>
      <c r="Q213" s="110"/>
    </row>
    <row r="214" spans="1:17" ht="15.75" hidden="1">
      <c r="A214" s="2">
        <v>11</v>
      </c>
      <c r="B214" s="80" t="str">
        <f aca="true" t="shared" si="21" ref="B214:F223">B80</f>
        <v>LT-1201-K25</v>
      </c>
      <c r="C214" s="80" t="str">
        <f t="shared" si="21"/>
        <v>Nguyễn Quốc </v>
      </c>
      <c r="D214" s="80" t="str">
        <f t="shared" si="21"/>
        <v>Thanh</v>
      </c>
      <c r="E214" s="80" t="str">
        <f t="shared" si="21"/>
        <v>06/11/1982</v>
      </c>
      <c r="F214" s="80" t="str">
        <f t="shared" si="21"/>
        <v>BRVT</v>
      </c>
      <c r="G214" s="113"/>
      <c r="H214" s="113"/>
      <c r="I214" s="113"/>
      <c r="J214" s="113"/>
      <c r="K214" s="113"/>
      <c r="L214" s="139"/>
      <c r="M214" s="103"/>
      <c r="N214" s="109">
        <f t="shared" si="19"/>
        <v>0</v>
      </c>
      <c r="O214" s="104" t="str">
        <f t="shared" si="20"/>
        <v>Học lại</v>
      </c>
      <c r="Q214" s="110"/>
    </row>
    <row r="215" spans="1:17" ht="15.75" hidden="1">
      <c r="A215" s="2">
        <v>12</v>
      </c>
      <c r="B215" s="80" t="str">
        <f t="shared" si="21"/>
        <v>LT-1202-K25</v>
      </c>
      <c r="C215" s="80" t="str">
        <f t="shared" si="21"/>
        <v>Huỳnh Thị Bích</v>
      </c>
      <c r="D215" s="80" t="str">
        <f t="shared" si="21"/>
        <v>Tiên</v>
      </c>
      <c r="E215" s="80" t="str">
        <f t="shared" si="21"/>
        <v>15/12/1991</v>
      </c>
      <c r="F215" s="80" t="str">
        <f t="shared" si="21"/>
        <v>Long Đất</v>
      </c>
      <c r="G215" s="113"/>
      <c r="H215" s="113"/>
      <c r="I215" s="113"/>
      <c r="J215" s="113"/>
      <c r="K215" s="113"/>
      <c r="L215" s="139"/>
      <c r="M215" s="103"/>
      <c r="N215" s="109">
        <f t="shared" si="19"/>
        <v>0</v>
      </c>
      <c r="O215" s="104" t="str">
        <f t="shared" si="20"/>
        <v>Học lại</v>
      </c>
      <c r="Q215" s="110"/>
    </row>
    <row r="216" spans="1:17" ht="15.75" hidden="1">
      <c r="A216" s="2">
        <v>13</v>
      </c>
      <c r="B216" s="80" t="str">
        <f t="shared" si="21"/>
        <v>LT-1203-K25</v>
      </c>
      <c r="C216" s="80" t="str">
        <f t="shared" si="21"/>
        <v>Phạm Thị</v>
      </c>
      <c r="D216" s="80" t="str">
        <f t="shared" si="21"/>
        <v>Tình</v>
      </c>
      <c r="E216" s="80" t="str">
        <f t="shared" si="21"/>
        <v>02/07/1983</v>
      </c>
      <c r="F216" s="80" t="str">
        <f t="shared" si="21"/>
        <v>BRVT</v>
      </c>
      <c r="G216" s="113"/>
      <c r="H216" s="113"/>
      <c r="I216" s="113"/>
      <c r="J216" s="113"/>
      <c r="K216" s="113"/>
      <c r="L216" s="139"/>
      <c r="M216" s="103"/>
      <c r="N216" s="109">
        <f t="shared" si="19"/>
        <v>0</v>
      </c>
      <c r="O216" s="104" t="str">
        <f t="shared" si="20"/>
        <v>Học lại</v>
      </c>
      <c r="Q216" s="110"/>
    </row>
    <row r="217" spans="1:17" ht="15.75" hidden="1">
      <c r="A217" s="2">
        <v>14</v>
      </c>
      <c r="B217" s="80" t="str">
        <f t="shared" si="21"/>
        <v>LT-1204-K25</v>
      </c>
      <c r="C217" s="80" t="str">
        <f t="shared" si="21"/>
        <v>Bùi Thị Huỳnh </v>
      </c>
      <c r="D217" s="80" t="str">
        <f t="shared" si="21"/>
        <v>Trang</v>
      </c>
      <c r="E217" s="80" t="str">
        <f t="shared" si="21"/>
        <v>11/12/1996</v>
      </c>
      <c r="F217" s="80" t="str">
        <f t="shared" si="21"/>
        <v>Đồng Nai</v>
      </c>
      <c r="G217" s="113"/>
      <c r="H217" s="113"/>
      <c r="I217" s="113"/>
      <c r="J217" s="113"/>
      <c r="K217" s="113"/>
      <c r="L217" s="139"/>
      <c r="M217" s="103"/>
      <c r="N217" s="109">
        <f t="shared" si="19"/>
        <v>0</v>
      </c>
      <c r="O217" s="104" t="str">
        <f t="shared" si="20"/>
        <v>Học lại</v>
      </c>
      <c r="Q217" s="110"/>
    </row>
    <row r="218" spans="1:17" ht="15.75" hidden="1">
      <c r="A218" s="2">
        <v>15</v>
      </c>
      <c r="B218" s="80" t="str">
        <f t="shared" si="21"/>
        <v>LT-1205-K25</v>
      </c>
      <c r="C218" s="80" t="str">
        <f t="shared" si="21"/>
        <v>Trần Văn </v>
      </c>
      <c r="D218" s="80" t="str">
        <f t="shared" si="21"/>
        <v>Tuân</v>
      </c>
      <c r="E218" s="80" t="str">
        <f t="shared" si="21"/>
        <v>20/01/1985</v>
      </c>
      <c r="F218" s="80" t="str">
        <f t="shared" si="21"/>
        <v>Bà Rịa</v>
      </c>
      <c r="G218" s="113"/>
      <c r="H218" s="113"/>
      <c r="I218" s="113"/>
      <c r="J218" s="113"/>
      <c r="K218" s="113"/>
      <c r="L218" s="139"/>
      <c r="M218" s="103"/>
      <c r="N218" s="109">
        <f t="shared" si="19"/>
        <v>0</v>
      </c>
      <c r="O218" s="104" t="str">
        <f t="shared" si="20"/>
        <v>Học lại</v>
      </c>
      <c r="Q218" s="110"/>
    </row>
    <row r="219" spans="1:17" ht="15.75" hidden="1">
      <c r="A219" s="2">
        <v>16</v>
      </c>
      <c r="B219" s="80" t="str">
        <f t="shared" si="21"/>
        <v>LT-1206-K25</v>
      </c>
      <c r="C219" s="80" t="str">
        <f t="shared" si="21"/>
        <v>Phạm Quang </v>
      </c>
      <c r="D219" s="80" t="str">
        <f t="shared" si="21"/>
        <v>Tùng</v>
      </c>
      <c r="E219" s="80" t="str">
        <f t="shared" si="21"/>
        <v>28/08/1988</v>
      </c>
      <c r="F219" s="80" t="str">
        <f t="shared" si="21"/>
        <v>Quảng Ngãi</v>
      </c>
      <c r="G219" s="113"/>
      <c r="H219" s="113"/>
      <c r="I219" s="113"/>
      <c r="J219" s="113"/>
      <c r="K219" s="113"/>
      <c r="L219" s="139"/>
      <c r="M219" s="103"/>
      <c r="N219" s="109">
        <f t="shared" si="19"/>
        <v>0</v>
      </c>
      <c r="O219" s="104" t="str">
        <f t="shared" si="20"/>
        <v>Học lại</v>
      </c>
      <c r="Q219" s="110"/>
    </row>
    <row r="220" spans="1:17" ht="15.75" hidden="1">
      <c r="A220" s="2">
        <v>17</v>
      </c>
      <c r="B220" s="80" t="str">
        <f t="shared" si="21"/>
        <v>LT-1207-K25</v>
      </c>
      <c r="C220" s="80" t="str">
        <f t="shared" si="21"/>
        <v>Nguyễn Thị Hoàng</v>
      </c>
      <c r="D220" s="80" t="str">
        <f t="shared" si="21"/>
        <v>Oanh</v>
      </c>
      <c r="E220" s="80" t="str">
        <f t="shared" si="21"/>
        <v>05/12/1986</v>
      </c>
      <c r="F220" s="80" t="str">
        <f t="shared" si="21"/>
        <v>BRVT</v>
      </c>
      <c r="G220" s="113"/>
      <c r="H220" s="113"/>
      <c r="I220" s="113"/>
      <c r="J220" s="113"/>
      <c r="K220" s="113"/>
      <c r="L220" s="139"/>
      <c r="M220" s="103"/>
      <c r="N220" s="109">
        <f t="shared" si="19"/>
        <v>0</v>
      </c>
      <c r="O220" s="104" t="str">
        <f t="shared" si="20"/>
        <v>Học lại</v>
      </c>
      <c r="Q220" s="110"/>
    </row>
    <row r="221" spans="1:17" ht="15.75" hidden="1">
      <c r="A221" s="2">
        <v>18</v>
      </c>
      <c r="B221" s="80" t="str">
        <f t="shared" si="21"/>
        <v>LT-1208-K25</v>
      </c>
      <c r="C221" s="80" t="str">
        <f t="shared" si="21"/>
        <v>Nguyễn Thị Hồng </v>
      </c>
      <c r="D221" s="80" t="str">
        <f t="shared" si="21"/>
        <v>Thơm</v>
      </c>
      <c r="E221" s="80" t="str">
        <f t="shared" si="21"/>
        <v>16/08/1992</v>
      </c>
      <c r="F221" s="80" t="str">
        <f t="shared" si="21"/>
        <v>Đồng Nai</v>
      </c>
      <c r="G221" s="113"/>
      <c r="H221" s="113"/>
      <c r="I221" s="113"/>
      <c r="J221" s="113"/>
      <c r="K221" s="113"/>
      <c r="L221" s="139"/>
      <c r="M221" s="103"/>
      <c r="N221" s="109">
        <f t="shared" si="19"/>
        <v>0</v>
      </c>
      <c r="O221" s="104" t="str">
        <f t="shared" si="20"/>
        <v>Học lại</v>
      </c>
      <c r="Q221" s="110"/>
    </row>
    <row r="222" spans="1:17" ht="15.75" hidden="1">
      <c r="A222" s="2">
        <v>19</v>
      </c>
      <c r="B222" s="80" t="str">
        <f t="shared" si="21"/>
        <v>LT-1209-K25</v>
      </c>
      <c r="C222" s="80" t="str">
        <f t="shared" si="21"/>
        <v>Nguyễn Minh</v>
      </c>
      <c r="D222" s="80" t="str">
        <f t="shared" si="21"/>
        <v>Duy</v>
      </c>
      <c r="E222" s="80" t="str">
        <f t="shared" si="21"/>
        <v>20/05/1989</v>
      </c>
      <c r="F222" s="80" t="str">
        <f t="shared" si="21"/>
        <v>BRVT</v>
      </c>
      <c r="G222" s="113"/>
      <c r="H222" s="113"/>
      <c r="I222" s="113"/>
      <c r="J222" s="113"/>
      <c r="K222" s="113"/>
      <c r="L222" s="139"/>
      <c r="M222" s="103"/>
      <c r="N222" s="109">
        <f t="shared" si="19"/>
        <v>0</v>
      </c>
      <c r="O222" s="104" t="str">
        <f t="shared" si="20"/>
        <v>Học lại</v>
      </c>
      <c r="Q222" s="110"/>
    </row>
    <row r="223" spans="1:17" ht="15.75" hidden="1">
      <c r="A223" s="2">
        <v>20</v>
      </c>
      <c r="B223" s="80" t="str">
        <f t="shared" si="21"/>
        <v>LT-1210-K25</v>
      </c>
      <c r="C223" s="80" t="str">
        <f t="shared" si="21"/>
        <v>Vũ Thị </v>
      </c>
      <c r="D223" s="80" t="str">
        <f t="shared" si="21"/>
        <v>Vui</v>
      </c>
      <c r="E223" s="80" t="str">
        <f t="shared" si="21"/>
        <v>10/08/1994</v>
      </c>
      <c r="F223" s="80" t="str">
        <f t="shared" si="21"/>
        <v>BRVT</v>
      </c>
      <c r="G223" s="113"/>
      <c r="H223" s="113"/>
      <c r="I223" s="113"/>
      <c r="J223" s="113"/>
      <c r="K223" s="113"/>
      <c r="L223" s="139"/>
      <c r="M223" s="103"/>
      <c r="N223" s="109">
        <f t="shared" si="19"/>
        <v>0</v>
      </c>
      <c r="O223" s="104" t="str">
        <f t="shared" si="20"/>
        <v>Học lại</v>
      </c>
      <c r="Q223" s="110"/>
    </row>
    <row r="224" spans="1:17" ht="15.75" hidden="1">
      <c r="A224" s="2">
        <v>21</v>
      </c>
      <c r="B224" s="80" t="str">
        <f aca="true" t="shared" si="22" ref="B224:F229">B90</f>
        <v>LT-1211-K25</v>
      </c>
      <c r="C224" s="80" t="str">
        <f t="shared" si="22"/>
        <v>Đỗ Viết </v>
      </c>
      <c r="D224" s="80" t="str">
        <f t="shared" si="22"/>
        <v>Long</v>
      </c>
      <c r="E224" s="80" t="str">
        <f t="shared" si="22"/>
        <v>24/10/1988</v>
      </c>
      <c r="F224" s="80" t="str">
        <f t="shared" si="22"/>
        <v>BRVT</v>
      </c>
      <c r="G224" s="113"/>
      <c r="H224" s="113"/>
      <c r="I224" s="113"/>
      <c r="J224" s="113"/>
      <c r="K224" s="113"/>
      <c r="L224" s="139"/>
      <c r="M224" s="103"/>
      <c r="N224" s="109">
        <f t="shared" si="19"/>
        <v>0</v>
      </c>
      <c r="O224" s="104" t="str">
        <f t="shared" si="20"/>
        <v>Học lại</v>
      </c>
      <c r="Q224" s="110"/>
    </row>
    <row r="225" spans="1:17" ht="15.75" hidden="1">
      <c r="A225" s="2">
        <v>22</v>
      </c>
      <c r="B225" s="80" t="str">
        <f t="shared" si="22"/>
        <v>LT-1212-K25</v>
      </c>
      <c r="C225" s="80" t="str">
        <f t="shared" si="22"/>
        <v>Lê Thị </v>
      </c>
      <c r="D225" s="80" t="str">
        <f t="shared" si="22"/>
        <v>Bình</v>
      </c>
      <c r="E225" s="80" t="str">
        <f t="shared" si="22"/>
        <v>02/01/1999</v>
      </c>
      <c r="F225" s="80" t="str">
        <f t="shared" si="22"/>
        <v>BRVT</v>
      </c>
      <c r="G225" s="113"/>
      <c r="H225" s="113"/>
      <c r="I225" s="113"/>
      <c r="J225" s="113"/>
      <c r="K225" s="113"/>
      <c r="L225" s="139"/>
      <c r="M225" s="103"/>
      <c r="N225" s="109">
        <f t="shared" si="19"/>
        <v>0</v>
      </c>
      <c r="O225" s="104" t="str">
        <f t="shared" si="20"/>
        <v>Học lại</v>
      </c>
      <c r="Q225" s="110"/>
    </row>
    <row r="226" spans="1:17" ht="15.75" hidden="1">
      <c r="A226" s="2">
        <v>23</v>
      </c>
      <c r="B226" s="80" t="str">
        <f t="shared" si="22"/>
        <v>LT-1213-K25</v>
      </c>
      <c r="C226" s="80" t="str">
        <f t="shared" si="22"/>
        <v>Võ Anh </v>
      </c>
      <c r="D226" s="80" t="str">
        <f t="shared" si="22"/>
        <v>Thạch</v>
      </c>
      <c r="E226" s="80" t="str">
        <f t="shared" si="22"/>
        <v>10/05/1995</v>
      </c>
      <c r="F226" s="80" t="str">
        <f t="shared" si="22"/>
        <v>BRVT</v>
      </c>
      <c r="G226" s="113"/>
      <c r="H226" s="113"/>
      <c r="I226" s="113"/>
      <c r="J226" s="113"/>
      <c r="K226" s="113"/>
      <c r="L226" s="139"/>
      <c r="M226" s="103"/>
      <c r="N226" s="109">
        <f t="shared" si="19"/>
        <v>0</v>
      </c>
      <c r="O226" s="104" t="str">
        <f t="shared" si="20"/>
        <v>Học lại</v>
      </c>
      <c r="Q226" s="110"/>
    </row>
    <row r="227" spans="1:17" ht="15.75" hidden="1">
      <c r="A227" s="2">
        <v>24</v>
      </c>
      <c r="B227" s="80" t="str">
        <f t="shared" si="22"/>
        <v>LT-1214-K25</v>
      </c>
      <c r="C227" s="80" t="str">
        <f t="shared" si="22"/>
        <v>Lưu Ý</v>
      </c>
      <c r="D227" s="80" t="str">
        <f t="shared" si="22"/>
        <v>Nhi</v>
      </c>
      <c r="E227" s="80" t="str">
        <f t="shared" si="22"/>
        <v>30/09/1998</v>
      </c>
      <c r="F227" s="80" t="str">
        <f t="shared" si="22"/>
        <v>BRVT</v>
      </c>
      <c r="G227" s="113"/>
      <c r="H227" s="113"/>
      <c r="I227" s="113"/>
      <c r="J227" s="113"/>
      <c r="K227" s="113"/>
      <c r="L227" s="139"/>
      <c r="M227" s="103"/>
      <c r="N227" s="109">
        <f t="shared" si="19"/>
        <v>0</v>
      </c>
      <c r="O227" s="104" t="str">
        <f t="shared" si="20"/>
        <v>Học lại</v>
      </c>
      <c r="Q227" s="110"/>
    </row>
    <row r="228" spans="1:17" ht="15.75" hidden="1">
      <c r="A228" s="2">
        <v>25</v>
      </c>
      <c r="B228" s="80" t="str">
        <f t="shared" si="22"/>
        <v>LT-1215-K25</v>
      </c>
      <c r="C228" s="80" t="str">
        <f t="shared" si="22"/>
        <v>Hoàng Minh</v>
      </c>
      <c r="D228" s="80" t="str">
        <f t="shared" si="22"/>
        <v>Thái</v>
      </c>
      <c r="E228" s="80" t="str">
        <f t="shared" si="22"/>
        <v>21/11/1996</v>
      </c>
      <c r="F228" s="80" t="str">
        <f t="shared" si="22"/>
        <v>BRVT</v>
      </c>
      <c r="G228" s="113"/>
      <c r="H228" s="113"/>
      <c r="I228" s="113"/>
      <c r="J228" s="113"/>
      <c r="K228" s="113"/>
      <c r="L228" s="139"/>
      <c r="M228" s="103"/>
      <c r="N228" s="109">
        <f t="shared" si="19"/>
        <v>0</v>
      </c>
      <c r="O228" s="104" t="str">
        <f t="shared" si="20"/>
        <v>Học lại</v>
      </c>
      <c r="Q228" s="110"/>
    </row>
    <row r="229" spans="1:17" ht="15.75" hidden="1">
      <c r="A229" s="2">
        <v>26</v>
      </c>
      <c r="B229" s="80" t="str">
        <f t="shared" si="22"/>
        <v>LT-1216-K25</v>
      </c>
      <c r="C229" s="80" t="str">
        <f t="shared" si="22"/>
        <v>Lê Nguyễn Bích </v>
      </c>
      <c r="D229" s="80" t="str">
        <f t="shared" si="22"/>
        <v>Toàn</v>
      </c>
      <c r="E229" s="80" t="str">
        <f t="shared" si="22"/>
        <v>17/09/1984</v>
      </c>
      <c r="F229" s="80" t="str">
        <f t="shared" si="22"/>
        <v>BRVT</v>
      </c>
      <c r="G229" s="113"/>
      <c r="H229" s="113"/>
      <c r="I229" s="113"/>
      <c r="J229" s="113"/>
      <c r="K229" s="113"/>
      <c r="L229" s="139"/>
      <c r="M229" s="103"/>
      <c r="N229" s="109">
        <f t="shared" si="19"/>
        <v>0</v>
      </c>
      <c r="O229" s="104" t="str">
        <f t="shared" si="20"/>
        <v>Học lại</v>
      </c>
      <c r="Q229" s="110"/>
    </row>
    <row r="230" spans="1:17" ht="15" hidden="1">
      <c r="A230" s="2"/>
      <c r="B230" s="80"/>
      <c r="C230" s="80"/>
      <c r="D230" s="80"/>
      <c r="E230" s="80"/>
      <c r="F230" s="80"/>
      <c r="G230" s="113"/>
      <c r="H230" s="113"/>
      <c r="I230" s="113"/>
      <c r="J230" s="113"/>
      <c r="K230" s="113"/>
      <c r="L230" s="138"/>
      <c r="M230" s="103"/>
      <c r="N230" s="109"/>
      <c r="O230" s="104"/>
      <c r="Q230" s="110"/>
    </row>
    <row r="231" ht="15.75" hidden="1"/>
    <row r="232" ht="15.75" hidden="1"/>
    <row r="233" ht="15.75" hidden="1"/>
    <row r="234" ht="15.75" hidden="1"/>
    <row r="235" ht="15.75" hidden="1">
      <c r="A235" s="6">
        <f>C54</f>
        <v>0</v>
      </c>
    </row>
    <row r="236" spans="1:15" ht="63.75" customHeight="1" hidden="1">
      <c r="A236" s="190" t="s">
        <v>2</v>
      </c>
      <c r="B236" s="173" t="s">
        <v>41</v>
      </c>
      <c r="C236" s="184" t="s">
        <v>3</v>
      </c>
      <c r="D236" s="185"/>
      <c r="E236" s="190" t="s">
        <v>4</v>
      </c>
      <c r="F236" s="190" t="s">
        <v>5</v>
      </c>
      <c r="G236" s="176" t="s">
        <v>6</v>
      </c>
      <c r="H236" s="176" t="s">
        <v>7</v>
      </c>
      <c r="I236" s="176"/>
      <c r="J236" s="176" t="s">
        <v>8</v>
      </c>
      <c r="K236" s="176"/>
      <c r="L236" s="177" t="s">
        <v>9</v>
      </c>
      <c r="M236" s="178"/>
      <c r="N236" s="173" t="s">
        <v>10</v>
      </c>
      <c r="O236" s="173" t="s">
        <v>11</v>
      </c>
    </row>
    <row r="237" spans="1:15" ht="15.75" hidden="1">
      <c r="A237" s="182"/>
      <c r="B237" s="182"/>
      <c r="C237" s="186"/>
      <c r="D237" s="187"/>
      <c r="E237" s="182"/>
      <c r="F237" s="182"/>
      <c r="G237" s="176"/>
      <c r="H237" s="3" t="s">
        <v>12</v>
      </c>
      <c r="I237" s="3" t="s">
        <v>13</v>
      </c>
      <c r="J237" s="3" t="s">
        <v>12</v>
      </c>
      <c r="K237" s="3" t="s">
        <v>13</v>
      </c>
      <c r="L237" s="78" t="s">
        <v>39</v>
      </c>
      <c r="M237" s="4" t="s">
        <v>40</v>
      </c>
      <c r="N237" s="174"/>
      <c r="O237" s="174"/>
    </row>
    <row r="238" spans="1:15" ht="15.75" hidden="1">
      <c r="A238" s="183"/>
      <c r="B238" s="183"/>
      <c r="C238" s="188"/>
      <c r="D238" s="189"/>
      <c r="E238" s="183"/>
      <c r="F238" s="183"/>
      <c r="G238" s="4"/>
      <c r="H238" s="3"/>
      <c r="I238" s="3"/>
      <c r="J238" s="3"/>
      <c r="K238" s="3"/>
      <c r="L238" s="4"/>
      <c r="M238" s="4"/>
      <c r="N238" s="175"/>
      <c r="O238" s="175"/>
    </row>
    <row r="239" spans="1:15" ht="15.75" hidden="1">
      <c r="A239" s="2">
        <v>1</v>
      </c>
      <c r="B239" s="80" t="str">
        <f aca="true" t="shared" si="23" ref="B239:F247">B204</f>
        <v>LT-1191-K25</v>
      </c>
      <c r="C239" s="80" t="str">
        <f t="shared" si="23"/>
        <v>Phạm Thị Phương</v>
      </c>
      <c r="D239" s="80" t="str">
        <f t="shared" si="23"/>
        <v>Ánh</v>
      </c>
      <c r="E239" s="80" t="str">
        <f t="shared" si="23"/>
        <v>22/12/1994</v>
      </c>
      <c r="F239" s="80" t="str">
        <f t="shared" si="23"/>
        <v>BRVT</v>
      </c>
      <c r="G239" s="113"/>
      <c r="H239" s="113"/>
      <c r="I239" s="113"/>
      <c r="J239" s="113"/>
      <c r="K239" s="113"/>
      <c r="L239" s="139"/>
      <c r="M239" s="103"/>
      <c r="N239" s="109">
        <f>H239*0.2+J239*0.2+L239*0.6</f>
        <v>0</v>
      </c>
      <c r="O239" s="104" t="str">
        <f aca="true" t="shared" si="24" ref="O239:O258">IF(N239&lt;5,"Học lại","")</f>
        <v>Học lại</v>
      </c>
    </row>
    <row r="240" spans="1:15" ht="15.75" hidden="1">
      <c r="A240" s="2">
        <v>2</v>
      </c>
      <c r="B240" s="80" t="str">
        <f t="shared" si="23"/>
        <v>LT-1192-K25</v>
      </c>
      <c r="C240" s="80" t="str">
        <f t="shared" si="23"/>
        <v>Phạm Thị </v>
      </c>
      <c r="D240" s="80" t="str">
        <f t="shared" si="23"/>
        <v>Hồng</v>
      </c>
      <c r="E240" s="80" t="str">
        <f t="shared" si="23"/>
        <v>08/12/1980</v>
      </c>
      <c r="F240" s="80" t="str">
        <f t="shared" si="23"/>
        <v>BRVT</v>
      </c>
      <c r="G240" s="113"/>
      <c r="H240" s="113"/>
      <c r="I240" s="113"/>
      <c r="J240" s="113"/>
      <c r="K240" s="113"/>
      <c r="L240" s="139"/>
      <c r="M240" s="103"/>
      <c r="N240" s="109">
        <f aca="true" t="shared" si="25" ref="N240:N258">H240*0.2+J240*0.2+L240*0.6</f>
        <v>0</v>
      </c>
      <c r="O240" s="104" t="str">
        <f t="shared" si="24"/>
        <v>Học lại</v>
      </c>
    </row>
    <row r="241" spans="1:15" ht="15.75" hidden="1">
      <c r="A241" s="2">
        <v>3</v>
      </c>
      <c r="B241" s="80" t="str">
        <f t="shared" si="23"/>
        <v>LT-1193-K25</v>
      </c>
      <c r="C241" s="80" t="str">
        <f t="shared" si="23"/>
        <v>Đoàn Thị Ngọc </v>
      </c>
      <c r="D241" s="80" t="str">
        <f t="shared" si="23"/>
        <v>Hồng</v>
      </c>
      <c r="E241" s="80" t="str">
        <f t="shared" si="23"/>
        <v>27/06/1979</v>
      </c>
      <c r="F241" s="80" t="str">
        <f t="shared" si="23"/>
        <v>BRVT</v>
      </c>
      <c r="G241" s="113"/>
      <c r="H241" s="113"/>
      <c r="I241" s="113"/>
      <c r="J241" s="113"/>
      <c r="K241" s="113"/>
      <c r="L241" s="139"/>
      <c r="M241" s="103"/>
      <c r="N241" s="109">
        <f t="shared" si="25"/>
        <v>0</v>
      </c>
      <c r="O241" s="104" t="str">
        <f t="shared" si="24"/>
        <v>Học lại</v>
      </c>
    </row>
    <row r="242" spans="1:15" ht="15.75" hidden="1">
      <c r="A242" s="2">
        <v>4</v>
      </c>
      <c r="B242" s="80" t="str">
        <f t="shared" si="23"/>
        <v>LT-1194-K25</v>
      </c>
      <c r="C242" s="80" t="str">
        <f t="shared" si="23"/>
        <v>Đặng Thị </v>
      </c>
      <c r="D242" s="80" t="str">
        <f t="shared" si="23"/>
        <v>Huyền</v>
      </c>
      <c r="E242" s="80" t="str">
        <f t="shared" si="23"/>
        <v>2711/1984</v>
      </c>
      <c r="F242" s="80" t="str">
        <f t="shared" si="23"/>
        <v>BRVT</v>
      </c>
      <c r="G242" s="113"/>
      <c r="H242" s="113"/>
      <c r="I242" s="113"/>
      <c r="J242" s="113"/>
      <c r="K242" s="113"/>
      <c r="L242" s="139"/>
      <c r="M242" s="103"/>
      <c r="N242" s="109">
        <f t="shared" si="25"/>
        <v>0</v>
      </c>
      <c r="O242" s="104" t="str">
        <f t="shared" si="24"/>
        <v>Học lại</v>
      </c>
    </row>
    <row r="243" spans="1:15" ht="15.75" hidden="1">
      <c r="A243" s="2">
        <v>5</v>
      </c>
      <c r="B243" s="80" t="str">
        <f t="shared" si="23"/>
        <v>LT-1195-K25</v>
      </c>
      <c r="C243" s="80" t="str">
        <f t="shared" si="23"/>
        <v>Phan Huỳnh Mỹ </v>
      </c>
      <c r="D243" s="80" t="str">
        <f t="shared" si="23"/>
        <v>Linh</v>
      </c>
      <c r="E243" s="80" t="str">
        <f t="shared" si="23"/>
        <v>03/06/1995</v>
      </c>
      <c r="F243" s="80" t="str">
        <f t="shared" si="23"/>
        <v>BRVT</v>
      </c>
      <c r="G243" s="113"/>
      <c r="H243" s="113"/>
      <c r="I243" s="113"/>
      <c r="J243" s="113"/>
      <c r="K243" s="113"/>
      <c r="L243" s="139"/>
      <c r="M243" s="103"/>
      <c r="N243" s="109">
        <f t="shared" si="25"/>
        <v>0</v>
      </c>
      <c r="O243" s="104" t="str">
        <f t="shared" si="24"/>
        <v>Học lại</v>
      </c>
    </row>
    <row r="244" spans="1:15" ht="15.75" hidden="1">
      <c r="A244" s="2">
        <v>6</v>
      </c>
      <c r="B244" s="80" t="str">
        <f t="shared" si="23"/>
        <v>LT-1196-K25</v>
      </c>
      <c r="C244" s="80" t="str">
        <f t="shared" si="23"/>
        <v>Cai Thị Xuân </v>
      </c>
      <c r="D244" s="80" t="str">
        <f t="shared" si="23"/>
        <v>Mai</v>
      </c>
      <c r="E244" s="80" t="str">
        <f t="shared" si="23"/>
        <v>25/09/1992</v>
      </c>
      <c r="F244" s="80" t="str">
        <f t="shared" si="23"/>
        <v>Đồng Nai</v>
      </c>
      <c r="G244" s="113"/>
      <c r="H244" s="113"/>
      <c r="I244" s="113"/>
      <c r="J244" s="113"/>
      <c r="K244" s="113"/>
      <c r="L244" s="139"/>
      <c r="M244" s="103"/>
      <c r="N244" s="109">
        <f t="shared" si="25"/>
        <v>0</v>
      </c>
      <c r="O244" s="104" t="str">
        <f t="shared" si="24"/>
        <v>Học lại</v>
      </c>
    </row>
    <row r="245" spans="1:15" ht="15.75" hidden="1">
      <c r="A245" s="2">
        <v>7</v>
      </c>
      <c r="B245" s="80" t="str">
        <f t="shared" si="23"/>
        <v>LT-1197-K25</v>
      </c>
      <c r="C245" s="80" t="str">
        <f t="shared" si="23"/>
        <v>Trương Huỳnh</v>
      </c>
      <c r="D245" s="80" t="str">
        <f t="shared" si="23"/>
        <v>Như</v>
      </c>
      <c r="E245" s="80" t="str">
        <f t="shared" si="23"/>
        <v>22/11/1990</v>
      </c>
      <c r="F245" s="80" t="str">
        <f t="shared" si="23"/>
        <v>Tây Ninh</v>
      </c>
      <c r="G245" s="113"/>
      <c r="H245" s="113"/>
      <c r="I245" s="113"/>
      <c r="J245" s="113"/>
      <c r="K245" s="113"/>
      <c r="L245" s="139"/>
      <c r="M245" s="103"/>
      <c r="N245" s="109">
        <f t="shared" si="25"/>
        <v>0</v>
      </c>
      <c r="O245" s="104" t="str">
        <f t="shared" si="24"/>
        <v>Học lại</v>
      </c>
    </row>
    <row r="246" spans="1:15" ht="15.75" hidden="1">
      <c r="A246" s="2">
        <v>8</v>
      </c>
      <c r="B246" s="80" t="str">
        <f t="shared" si="23"/>
        <v>LT-1198-K25</v>
      </c>
      <c r="C246" s="80" t="str">
        <f t="shared" si="23"/>
        <v>Phan Thị Thu</v>
      </c>
      <c r="D246" s="80" t="str">
        <f t="shared" si="23"/>
        <v>Oanh</v>
      </c>
      <c r="E246" s="80" t="str">
        <f t="shared" si="23"/>
        <v>19/05/1985</v>
      </c>
      <c r="F246" s="80" t="str">
        <f t="shared" si="23"/>
        <v>Phú Thọ</v>
      </c>
      <c r="G246" s="113"/>
      <c r="H246" s="113"/>
      <c r="I246" s="113"/>
      <c r="J246" s="113"/>
      <c r="K246" s="113"/>
      <c r="L246" s="139"/>
      <c r="M246" s="103"/>
      <c r="N246" s="109">
        <f t="shared" si="25"/>
        <v>0</v>
      </c>
      <c r="O246" s="104" t="str">
        <f t="shared" si="24"/>
        <v>Học lại</v>
      </c>
    </row>
    <row r="247" spans="1:15" ht="15.75" hidden="1">
      <c r="A247" s="2">
        <v>9</v>
      </c>
      <c r="B247" s="80" t="str">
        <f t="shared" si="23"/>
        <v>LT-1199-K25</v>
      </c>
      <c r="C247" s="80" t="str">
        <f t="shared" si="23"/>
        <v>Quách Thị </v>
      </c>
      <c r="D247" s="80" t="str">
        <f t="shared" si="23"/>
        <v>Phê</v>
      </c>
      <c r="E247" s="80" t="str">
        <f t="shared" si="23"/>
        <v>10/04/1984</v>
      </c>
      <c r="F247" s="80" t="str">
        <f t="shared" si="23"/>
        <v>Phước Tuy</v>
      </c>
      <c r="G247" s="113"/>
      <c r="H247" s="113"/>
      <c r="I247" s="113"/>
      <c r="J247" s="113"/>
      <c r="K247" s="113"/>
      <c r="L247" s="139"/>
      <c r="M247" s="103"/>
      <c r="N247" s="109">
        <f t="shared" si="25"/>
        <v>0</v>
      </c>
      <c r="O247" s="104" t="str">
        <f t="shared" si="24"/>
        <v>Học lại</v>
      </c>
    </row>
    <row r="248" spans="1:15" ht="15.75" hidden="1">
      <c r="A248" s="2">
        <v>10</v>
      </c>
      <c r="B248" s="80" t="str">
        <f>B219</f>
        <v>LT-1206-K25</v>
      </c>
      <c r="C248" s="80" t="str">
        <f>C219</f>
        <v>Phạm Quang </v>
      </c>
      <c r="D248" s="80" t="str">
        <f>D219</f>
        <v>Tùng</v>
      </c>
      <c r="E248" s="80" t="str">
        <f>E219</f>
        <v>28/08/1988</v>
      </c>
      <c r="F248" s="80" t="str">
        <f>F219</f>
        <v>Quảng Ngãi</v>
      </c>
      <c r="G248" s="113"/>
      <c r="H248" s="113"/>
      <c r="I248" s="113"/>
      <c r="J248" s="113"/>
      <c r="K248" s="113"/>
      <c r="L248" s="139"/>
      <c r="M248" s="103"/>
      <c r="N248" s="109">
        <f t="shared" si="25"/>
        <v>0</v>
      </c>
      <c r="O248" s="104" t="str">
        <f t="shared" si="24"/>
        <v>Học lại</v>
      </c>
    </row>
    <row r="249" spans="1:15" ht="15.75" hidden="1">
      <c r="A249" s="2">
        <v>11</v>
      </c>
      <c r="B249" s="80" t="str">
        <f aca="true" t="shared" si="26" ref="B249:F258">B220</f>
        <v>LT-1207-K25</v>
      </c>
      <c r="C249" s="80" t="str">
        <f t="shared" si="26"/>
        <v>Nguyễn Thị Hoàng</v>
      </c>
      <c r="D249" s="80" t="str">
        <f t="shared" si="26"/>
        <v>Oanh</v>
      </c>
      <c r="E249" s="80" t="str">
        <f t="shared" si="26"/>
        <v>05/12/1986</v>
      </c>
      <c r="F249" s="80" t="str">
        <f t="shared" si="26"/>
        <v>BRVT</v>
      </c>
      <c r="G249" s="113"/>
      <c r="H249" s="113"/>
      <c r="I249" s="113"/>
      <c r="J249" s="113"/>
      <c r="K249" s="113"/>
      <c r="L249" s="139"/>
      <c r="M249" s="103"/>
      <c r="N249" s="109">
        <f t="shared" si="25"/>
        <v>0</v>
      </c>
      <c r="O249" s="104" t="str">
        <f t="shared" si="24"/>
        <v>Học lại</v>
      </c>
    </row>
    <row r="250" spans="1:15" ht="15.75" hidden="1">
      <c r="A250" s="2">
        <v>12</v>
      </c>
      <c r="B250" s="80" t="str">
        <f t="shared" si="26"/>
        <v>LT-1208-K25</v>
      </c>
      <c r="C250" s="80" t="str">
        <f t="shared" si="26"/>
        <v>Nguyễn Thị Hồng </v>
      </c>
      <c r="D250" s="80" t="str">
        <f t="shared" si="26"/>
        <v>Thơm</v>
      </c>
      <c r="E250" s="80" t="str">
        <f t="shared" si="26"/>
        <v>16/08/1992</v>
      </c>
      <c r="F250" s="80" t="str">
        <f t="shared" si="26"/>
        <v>Đồng Nai</v>
      </c>
      <c r="G250" s="113"/>
      <c r="H250" s="113"/>
      <c r="I250" s="113"/>
      <c r="J250" s="113"/>
      <c r="K250" s="113"/>
      <c r="L250" s="139"/>
      <c r="M250" s="103"/>
      <c r="N250" s="109">
        <f t="shared" si="25"/>
        <v>0</v>
      </c>
      <c r="O250" s="104" t="str">
        <f t="shared" si="24"/>
        <v>Học lại</v>
      </c>
    </row>
    <row r="251" spans="1:15" ht="15.75" hidden="1">
      <c r="A251" s="2">
        <v>13</v>
      </c>
      <c r="B251" s="80" t="str">
        <f t="shared" si="26"/>
        <v>LT-1209-K25</v>
      </c>
      <c r="C251" s="80" t="str">
        <f t="shared" si="26"/>
        <v>Nguyễn Minh</v>
      </c>
      <c r="D251" s="80" t="str">
        <f t="shared" si="26"/>
        <v>Duy</v>
      </c>
      <c r="E251" s="80" t="str">
        <f t="shared" si="26"/>
        <v>20/05/1989</v>
      </c>
      <c r="F251" s="80" t="str">
        <f t="shared" si="26"/>
        <v>BRVT</v>
      </c>
      <c r="G251" s="113"/>
      <c r="H251" s="113"/>
      <c r="I251" s="113"/>
      <c r="J251" s="113"/>
      <c r="K251" s="113"/>
      <c r="L251" s="139"/>
      <c r="M251" s="103"/>
      <c r="N251" s="109">
        <f t="shared" si="25"/>
        <v>0</v>
      </c>
      <c r="O251" s="104" t="str">
        <f t="shared" si="24"/>
        <v>Học lại</v>
      </c>
    </row>
    <row r="252" spans="1:15" ht="15.75" hidden="1">
      <c r="A252" s="2">
        <v>14</v>
      </c>
      <c r="B252" s="80" t="str">
        <f t="shared" si="26"/>
        <v>LT-1210-K25</v>
      </c>
      <c r="C252" s="80" t="str">
        <f t="shared" si="26"/>
        <v>Vũ Thị </v>
      </c>
      <c r="D252" s="80" t="str">
        <f t="shared" si="26"/>
        <v>Vui</v>
      </c>
      <c r="E252" s="80" t="str">
        <f t="shared" si="26"/>
        <v>10/08/1994</v>
      </c>
      <c r="F252" s="80" t="str">
        <f t="shared" si="26"/>
        <v>BRVT</v>
      </c>
      <c r="G252" s="113"/>
      <c r="H252" s="113"/>
      <c r="I252" s="113"/>
      <c r="J252" s="113"/>
      <c r="K252" s="113"/>
      <c r="L252" s="139"/>
      <c r="M252" s="103"/>
      <c r="N252" s="109">
        <f t="shared" si="25"/>
        <v>0</v>
      </c>
      <c r="O252" s="104" t="str">
        <f t="shared" si="24"/>
        <v>Học lại</v>
      </c>
    </row>
    <row r="253" spans="1:15" ht="15.75" hidden="1">
      <c r="A253" s="2">
        <v>15</v>
      </c>
      <c r="B253" s="80" t="str">
        <f t="shared" si="26"/>
        <v>LT-1211-K25</v>
      </c>
      <c r="C253" s="80" t="str">
        <f t="shared" si="26"/>
        <v>Đỗ Viết </v>
      </c>
      <c r="D253" s="80" t="str">
        <f t="shared" si="26"/>
        <v>Long</v>
      </c>
      <c r="E253" s="80" t="str">
        <f t="shared" si="26"/>
        <v>24/10/1988</v>
      </c>
      <c r="F253" s="80" t="str">
        <f t="shared" si="26"/>
        <v>BRVT</v>
      </c>
      <c r="G253" s="113"/>
      <c r="H253" s="113"/>
      <c r="I253" s="113"/>
      <c r="J253" s="113"/>
      <c r="K253" s="113"/>
      <c r="L253" s="139"/>
      <c r="M253" s="103"/>
      <c r="N253" s="109">
        <f t="shared" si="25"/>
        <v>0</v>
      </c>
      <c r="O253" s="104" t="str">
        <f t="shared" si="24"/>
        <v>Học lại</v>
      </c>
    </row>
    <row r="254" spans="1:15" ht="15.75" hidden="1">
      <c r="A254" s="2">
        <v>16</v>
      </c>
      <c r="B254" s="80" t="str">
        <f t="shared" si="26"/>
        <v>LT-1212-K25</v>
      </c>
      <c r="C254" s="80" t="str">
        <f t="shared" si="26"/>
        <v>Lê Thị </v>
      </c>
      <c r="D254" s="80" t="str">
        <f t="shared" si="26"/>
        <v>Bình</v>
      </c>
      <c r="E254" s="80" t="str">
        <f t="shared" si="26"/>
        <v>02/01/1999</v>
      </c>
      <c r="F254" s="80" t="str">
        <f t="shared" si="26"/>
        <v>BRVT</v>
      </c>
      <c r="G254" s="113"/>
      <c r="H254" s="113"/>
      <c r="I254" s="113"/>
      <c r="J254" s="113"/>
      <c r="K254" s="113"/>
      <c r="L254" s="139"/>
      <c r="M254" s="103"/>
      <c r="N254" s="109">
        <f t="shared" si="25"/>
        <v>0</v>
      </c>
      <c r="O254" s="104" t="str">
        <f t="shared" si="24"/>
        <v>Học lại</v>
      </c>
    </row>
    <row r="255" spans="1:15" ht="15.75" hidden="1">
      <c r="A255" s="2">
        <v>17</v>
      </c>
      <c r="B255" s="80" t="str">
        <f t="shared" si="26"/>
        <v>LT-1213-K25</v>
      </c>
      <c r="C255" s="80" t="str">
        <f t="shared" si="26"/>
        <v>Võ Anh </v>
      </c>
      <c r="D255" s="80" t="str">
        <f t="shared" si="26"/>
        <v>Thạch</v>
      </c>
      <c r="E255" s="80" t="str">
        <f t="shared" si="26"/>
        <v>10/05/1995</v>
      </c>
      <c r="F255" s="80" t="str">
        <f t="shared" si="26"/>
        <v>BRVT</v>
      </c>
      <c r="G255" s="113"/>
      <c r="H255" s="113"/>
      <c r="I255" s="113"/>
      <c r="J255" s="113"/>
      <c r="K255" s="113"/>
      <c r="L255" s="139"/>
      <c r="M255" s="103"/>
      <c r="N255" s="109">
        <f t="shared" si="25"/>
        <v>0</v>
      </c>
      <c r="O255" s="104" t="str">
        <f t="shared" si="24"/>
        <v>Học lại</v>
      </c>
    </row>
    <row r="256" spans="1:15" ht="15.75" hidden="1">
      <c r="A256" s="2">
        <v>18</v>
      </c>
      <c r="B256" s="80" t="str">
        <f t="shared" si="26"/>
        <v>LT-1214-K25</v>
      </c>
      <c r="C256" s="80" t="str">
        <f t="shared" si="26"/>
        <v>Lưu Ý</v>
      </c>
      <c r="D256" s="80" t="str">
        <f t="shared" si="26"/>
        <v>Nhi</v>
      </c>
      <c r="E256" s="80" t="str">
        <f t="shared" si="26"/>
        <v>30/09/1998</v>
      </c>
      <c r="F256" s="80" t="str">
        <f t="shared" si="26"/>
        <v>BRVT</v>
      </c>
      <c r="G256" s="113"/>
      <c r="H256" s="113"/>
      <c r="I256" s="113"/>
      <c r="J256" s="113"/>
      <c r="K256" s="113"/>
      <c r="L256" s="139"/>
      <c r="M256" s="103"/>
      <c r="N256" s="109">
        <f t="shared" si="25"/>
        <v>0</v>
      </c>
      <c r="O256" s="104" t="str">
        <f t="shared" si="24"/>
        <v>Học lại</v>
      </c>
    </row>
    <row r="257" spans="1:15" ht="15.75" hidden="1">
      <c r="A257" s="2">
        <v>19</v>
      </c>
      <c r="B257" s="80" t="str">
        <f t="shared" si="26"/>
        <v>LT-1215-K25</v>
      </c>
      <c r="C257" s="80" t="str">
        <f t="shared" si="26"/>
        <v>Hoàng Minh</v>
      </c>
      <c r="D257" s="80" t="str">
        <f t="shared" si="26"/>
        <v>Thái</v>
      </c>
      <c r="E257" s="80" t="str">
        <f t="shared" si="26"/>
        <v>21/11/1996</v>
      </c>
      <c r="F257" s="80" t="str">
        <f t="shared" si="26"/>
        <v>BRVT</v>
      </c>
      <c r="G257" s="113"/>
      <c r="H257" s="113"/>
      <c r="I257" s="113"/>
      <c r="J257" s="113"/>
      <c r="K257" s="113"/>
      <c r="L257" s="139"/>
      <c r="M257" s="103"/>
      <c r="N257" s="109">
        <f t="shared" si="25"/>
        <v>0</v>
      </c>
      <c r="O257" s="104" t="str">
        <f t="shared" si="24"/>
        <v>Học lại</v>
      </c>
    </row>
    <row r="258" spans="1:15" ht="15.75" hidden="1">
      <c r="A258" s="2">
        <v>20</v>
      </c>
      <c r="B258" s="80" t="str">
        <f t="shared" si="26"/>
        <v>LT-1216-K25</v>
      </c>
      <c r="C258" s="80" t="str">
        <f t="shared" si="26"/>
        <v>Lê Nguyễn Bích </v>
      </c>
      <c r="D258" s="80" t="str">
        <f t="shared" si="26"/>
        <v>Toàn</v>
      </c>
      <c r="E258" s="80" t="str">
        <f t="shared" si="26"/>
        <v>17/09/1984</v>
      </c>
      <c r="F258" s="80" t="str">
        <f t="shared" si="26"/>
        <v>BRVT</v>
      </c>
      <c r="G258" s="113"/>
      <c r="H258" s="113"/>
      <c r="I258" s="113"/>
      <c r="J258" s="113"/>
      <c r="K258" s="113"/>
      <c r="L258" s="139"/>
      <c r="M258" s="103"/>
      <c r="N258" s="109">
        <f t="shared" si="25"/>
        <v>0</v>
      </c>
      <c r="O258" s="104" t="str">
        <f t="shared" si="24"/>
        <v>Học lại</v>
      </c>
    </row>
    <row r="259" spans="1:15" ht="12.75" hidden="1">
      <c r="A259" s="2"/>
      <c r="B259" s="80"/>
      <c r="C259" s="80"/>
      <c r="D259" s="80"/>
      <c r="E259" s="80"/>
      <c r="F259" s="80"/>
      <c r="G259" s="79"/>
      <c r="H259" s="79"/>
      <c r="I259" s="79"/>
      <c r="J259" s="79"/>
      <c r="K259" s="79"/>
      <c r="L259" s="79"/>
      <c r="M259" s="79"/>
      <c r="N259" s="109"/>
      <c r="O259" s="104"/>
    </row>
    <row r="260" ht="15.75" hidden="1"/>
    <row r="261" ht="15.75" hidden="1"/>
    <row r="262" ht="15.75" hidden="1"/>
    <row r="263" ht="15.75" hidden="1"/>
    <row r="264" ht="15.75" hidden="1">
      <c r="A264" s="6" t="s">
        <v>42</v>
      </c>
    </row>
    <row r="265" spans="1:15" ht="63.75" customHeight="1" hidden="1">
      <c r="A265" s="190" t="s">
        <v>2</v>
      </c>
      <c r="B265" s="173" t="s">
        <v>41</v>
      </c>
      <c r="C265" s="184" t="s">
        <v>3</v>
      </c>
      <c r="D265" s="185"/>
      <c r="E265" s="190" t="s">
        <v>4</v>
      </c>
      <c r="F265" s="190" t="s">
        <v>5</v>
      </c>
      <c r="G265" s="176" t="s">
        <v>6</v>
      </c>
      <c r="H265" s="176" t="s">
        <v>7</v>
      </c>
      <c r="I265" s="176"/>
      <c r="J265" s="176" t="s">
        <v>8</v>
      </c>
      <c r="K265" s="176"/>
      <c r="L265" s="177" t="s">
        <v>9</v>
      </c>
      <c r="M265" s="178"/>
      <c r="N265" s="173" t="s">
        <v>10</v>
      </c>
      <c r="O265" s="173" t="s">
        <v>11</v>
      </c>
    </row>
    <row r="266" spans="1:15" ht="15.75" hidden="1">
      <c r="A266" s="182"/>
      <c r="B266" s="182"/>
      <c r="C266" s="186"/>
      <c r="D266" s="187"/>
      <c r="E266" s="182"/>
      <c r="F266" s="182"/>
      <c r="G266" s="176"/>
      <c r="H266" s="3" t="s">
        <v>12</v>
      </c>
      <c r="I266" s="3" t="s">
        <v>13</v>
      </c>
      <c r="J266" s="3" t="s">
        <v>12</v>
      </c>
      <c r="K266" s="3" t="s">
        <v>13</v>
      </c>
      <c r="L266" s="78" t="s">
        <v>39</v>
      </c>
      <c r="M266" s="4" t="s">
        <v>40</v>
      </c>
      <c r="N266" s="174"/>
      <c r="O266" s="174"/>
    </row>
    <row r="267" spans="1:15" ht="15.75" hidden="1">
      <c r="A267" s="183"/>
      <c r="B267" s="183"/>
      <c r="C267" s="188"/>
      <c r="D267" s="189"/>
      <c r="E267" s="183"/>
      <c r="F267" s="183"/>
      <c r="G267" s="4"/>
      <c r="H267" s="3"/>
      <c r="I267" s="3"/>
      <c r="J267" s="3"/>
      <c r="K267" s="3"/>
      <c r="L267" s="4"/>
      <c r="M267" s="4"/>
      <c r="N267" s="175"/>
      <c r="O267" s="175"/>
    </row>
    <row r="268" spans="1:15" ht="12.75" hidden="1">
      <c r="A268" s="2">
        <v>1</v>
      </c>
      <c r="B268" s="80" t="str">
        <f aca="true" t="shared" si="27" ref="B268:F269">B239</f>
        <v>LT-1191-K25</v>
      </c>
      <c r="C268" s="80" t="str">
        <f t="shared" si="27"/>
        <v>Phạm Thị Phương</v>
      </c>
      <c r="D268" s="80" t="str">
        <f t="shared" si="27"/>
        <v>Ánh</v>
      </c>
      <c r="E268" s="80" t="str">
        <f t="shared" si="27"/>
        <v>22/12/1994</v>
      </c>
      <c r="F268" s="80" t="str">
        <f t="shared" si="27"/>
        <v>BRVT</v>
      </c>
      <c r="G268" s="79"/>
      <c r="H268" s="79"/>
      <c r="I268" s="79"/>
      <c r="J268" s="79"/>
      <c r="K268" s="79"/>
      <c r="L268" s="79"/>
      <c r="M268" s="79"/>
      <c r="N268" s="109">
        <f>H268*0.2+J268*0.2+L268*0.6</f>
        <v>0</v>
      </c>
      <c r="O268" s="104" t="str">
        <f>IF(AND(N268&lt;5,MAX(G268:K268)=0),"Học lại",IF(N268&lt;5," Thi lại",""))</f>
        <v>Học lại</v>
      </c>
    </row>
    <row r="269" spans="1:15" ht="12.75" hidden="1">
      <c r="A269" s="2">
        <v>2</v>
      </c>
      <c r="B269" s="80" t="str">
        <f t="shared" si="27"/>
        <v>LT-1192-K25</v>
      </c>
      <c r="C269" s="80" t="str">
        <f t="shared" si="27"/>
        <v>Phạm Thị </v>
      </c>
      <c r="D269" s="80" t="str">
        <f t="shared" si="27"/>
        <v>Hồng</v>
      </c>
      <c r="E269" s="80" t="str">
        <f t="shared" si="27"/>
        <v>08/12/1980</v>
      </c>
      <c r="F269" s="80" t="str">
        <f t="shared" si="27"/>
        <v>BRVT</v>
      </c>
      <c r="G269" s="79"/>
      <c r="H269" s="79"/>
      <c r="I269" s="79"/>
      <c r="J269" s="79"/>
      <c r="K269" s="79"/>
      <c r="L269" s="79"/>
      <c r="M269" s="79"/>
      <c r="N269" s="109">
        <f aca="true" t="shared" si="28" ref="N269:N286">H269*0.2+J269*0.2+L269*0.6</f>
        <v>0</v>
      </c>
      <c r="O269" s="104" t="str">
        <f aca="true" t="shared" si="29" ref="O269:O286">IF(AND(N269&lt;5,MAX(G269:K269)=0),"Học lại",IF(N269&lt;5," Thi lại",""))</f>
        <v>Học lại</v>
      </c>
    </row>
    <row r="270" spans="1:15" ht="12.75" hidden="1">
      <c r="A270" s="2">
        <v>3</v>
      </c>
      <c r="B270" s="80" t="str">
        <f aca="true" t="shared" si="30" ref="B270:F277">B242</f>
        <v>LT-1194-K25</v>
      </c>
      <c r="C270" s="80" t="str">
        <f t="shared" si="30"/>
        <v>Đặng Thị </v>
      </c>
      <c r="D270" s="80" t="str">
        <f t="shared" si="30"/>
        <v>Huyền</v>
      </c>
      <c r="E270" s="80" t="str">
        <f t="shared" si="30"/>
        <v>2711/1984</v>
      </c>
      <c r="F270" s="80" t="str">
        <f t="shared" si="30"/>
        <v>BRVT</v>
      </c>
      <c r="G270" s="79"/>
      <c r="H270" s="79"/>
      <c r="I270" s="79"/>
      <c r="J270" s="79"/>
      <c r="K270" s="79"/>
      <c r="L270" s="79"/>
      <c r="M270" s="79"/>
      <c r="N270" s="109">
        <f t="shared" si="28"/>
        <v>0</v>
      </c>
      <c r="O270" s="104" t="str">
        <f t="shared" si="29"/>
        <v>Học lại</v>
      </c>
    </row>
    <row r="271" spans="1:15" ht="12.75" hidden="1">
      <c r="A271" s="2">
        <v>4</v>
      </c>
      <c r="B271" s="80" t="str">
        <f t="shared" si="30"/>
        <v>LT-1195-K25</v>
      </c>
      <c r="C271" s="80" t="str">
        <f t="shared" si="30"/>
        <v>Phan Huỳnh Mỹ </v>
      </c>
      <c r="D271" s="80" t="str">
        <f t="shared" si="30"/>
        <v>Linh</v>
      </c>
      <c r="E271" s="80" t="str">
        <f t="shared" si="30"/>
        <v>03/06/1995</v>
      </c>
      <c r="F271" s="80" t="str">
        <f t="shared" si="30"/>
        <v>BRVT</v>
      </c>
      <c r="G271" s="79"/>
      <c r="H271" s="79"/>
      <c r="I271" s="79"/>
      <c r="J271" s="79"/>
      <c r="K271" s="79"/>
      <c r="L271" s="79"/>
      <c r="M271" s="79"/>
      <c r="N271" s="109">
        <f t="shared" si="28"/>
        <v>0</v>
      </c>
      <c r="O271" s="104" t="str">
        <f t="shared" si="29"/>
        <v>Học lại</v>
      </c>
    </row>
    <row r="272" spans="1:15" ht="12.75" hidden="1">
      <c r="A272" s="2">
        <v>5</v>
      </c>
      <c r="B272" s="80" t="str">
        <f t="shared" si="30"/>
        <v>LT-1196-K25</v>
      </c>
      <c r="C272" s="80" t="str">
        <f t="shared" si="30"/>
        <v>Cai Thị Xuân </v>
      </c>
      <c r="D272" s="80" t="str">
        <f t="shared" si="30"/>
        <v>Mai</v>
      </c>
      <c r="E272" s="80" t="str">
        <f t="shared" si="30"/>
        <v>25/09/1992</v>
      </c>
      <c r="F272" s="80" t="str">
        <f t="shared" si="30"/>
        <v>Đồng Nai</v>
      </c>
      <c r="G272" s="79"/>
      <c r="H272" s="79"/>
      <c r="I272" s="79"/>
      <c r="J272" s="79"/>
      <c r="K272" s="79"/>
      <c r="L272" s="79"/>
      <c r="M272" s="79"/>
      <c r="N272" s="109">
        <f t="shared" si="28"/>
        <v>0</v>
      </c>
      <c r="O272" s="104" t="str">
        <f t="shared" si="29"/>
        <v>Học lại</v>
      </c>
    </row>
    <row r="273" spans="1:15" ht="12.75" hidden="1">
      <c r="A273" s="2">
        <v>6</v>
      </c>
      <c r="B273" s="80" t="str">
        <f t="shared" si="30"/>
        <v>LT-1197-K25</v>
      </c>
      <c r="C273" s="80" t="str">
        <f t="shared" si="30"/>
        <v>Trương Huỳnh</v>
      </c>
      <c r="D273" s="80" t="str">
        <f t="shared" si="30"/>
        <v>Như</v>
      </c>
      <c r="E273" s="80" t="str">
        <f t="shared" si="30"/>
        <v>22/11/1990</v>
      </c>
      <c r="F273" s="80" t="str">
        <f t="shared" si="30"/>
        <v>Tây Ninh</v>
      </c>
      <c r="G273" s="79"/>
      <c r="H273" s="79"/>
      <c r="I273" s="79"/>
      <c r="J273" s="79"/>
      <c r="K273" s="79"/>
      <c r="L273" s="79"/>
      <c r="M273" s="79"/>
      <c r="N273" s="109">
        <f t="shared" si="28"/>
        <v>0</v>
      </c>
      <c r="O273" s="104" t="str">
        <f t="shared" si="29"/>
        <v>Học lại</v>
      </c>
    </row>
    <row r="274" spans="1:15" ht="12.75" hidden="1">
      <c r="A274" s="2">
        <v>7</v>
      </c>
      <c r="B274" s="80" t="str">
        <f t="shared" si="30"/>
        <v>LT-1198-K25</v>
      </c>
      <c r="C274" s="80" t="str">
        <f t="shared" si="30"/>
        <v>Phan Thị Thu</v>
      </c>
      <c r="D274" s="80" t="str">
        <f t="shared" si="30"/>
        <v>Oanh</v>
      </c>
      <c r="E274" s="80" t="str">
        <f t="shared" si="30"/>
        <v>19/05/1985</v>
      </c>
      <c r="F274" s="80" t="str">
        <f t="shared" si="30"/>
        <v>Phú Thọ</v>
      </c>
      <c r="G274" s="79"/>
      <c r="H274" s="79"/>
      <c r="I274" s="79"/>
      <c r="J274" s="79"/>
      <c r="K274" s="79"/>
      <c r="L274" s="79"/>
      <c r="M274" s="79"/>
      <c r="N274" s="109">
        <f t="shared" si="28"/>
        <v>0</v>
      </c>
      <c r="O274" s="104" t="str">
        <f t="shared" si="29"/>
        <v>Học lại</v>
      </c>
    </row>
    <row r="275" spans="1:15" ht="12.75" hidden="1">
      <c r="A275" s="2">
        <v>8</v>
      </c>
      <c r="B275" s="80" t="str">
        <f t="shared" si="30"/>
        <v>LT-1199-K25</v>
      </c>
      <c r="C275" s="80" t="str">
        <f t="shared" si="30"/>
        <v>Quách Thị </v>
      </c>
      <c r="D275" s="80" t="str">
        <f t="shared" si="30"/>
        <v>Phê</v>
      </c>
      <c r="E275" s="80" t="str">
        <f t="shared" si="30"/>
        <v>10/04/1984</v>
      </c>
      <c r="F275" s="80" t="str">
        <f t="shared" si="30"/>
        <v>Phước Tuy</v>
      </c>
      <c r="G275" s="79"/>
      <c r="H275" s="79"/>
      <c r="I275" s="79"/>
      <c r="J275" s="79"/>
      <c r="K275" s="79"/>
      <c r="L275" s="79"/>
      <c r="M275" s="79"/>
      <c r="N275" s="109">
        <f t="shared" si="28"/>
        <v>0</v>
      </c>
      <c r="O275" s="104" t="str">
        <f t="shared" si="29"/>
        <v>Học lại</v>
      </c>
    </row>
    <row r="276" spans="1:15" ht="12.75" hidden="1">
      <c r="A276" s="2">
        <v>9</v>
      </c>
      <c r="B276" s="80" t="str">
        <f t="shared" si="30"/>
        <v>LT-1206-K25</v>
      </c>
      <c r="C276" s="80" t="str">
        <f t="shared" si="30"/>
        <v>Phạm Quang </v>
      </c>
      <c r="D276" s="80" t="str">
        <f t="shared" si="30"/>
        <v>Tùng</v>
      </c>
      <c r="E276" s="80" t="str">
        <f t="shared" si="30"/>
        <v>28/08/1988</v>
      </c>
      <c r="F276" s="80" t="str">
        <f t="shared" si="30"/>
        <v>Quảng Ngãi</v>
      </c>
      <c r="G276" s="79"/>
      <c r="H276" s="79"/>
      <c r="I276" s="79"/>
      <c r="J276" s="79"/>
      <c r="K276" s="79"/>
      <c r="L276" s="79"/>
      <c r="M276" s="79"/>
      <c r="N276" s="109">
        <f t="shared" si="28"/>
        <v>0</v>
      </c>
      <c r="O276" s="104" t="str">
        <f t="shared" si="29"/>
        <v>Học lại</v>
      </c>
    </row>
    <row r="277" spans="1:15" ht="12.75" hidden="1">
      <c r="A277" s="2">
        <v>10</v>
      </c>
      <c r="B277" s="80" t="str">
        <f t="shared" si="30"/>
        <v>LT-1207-K25</v>
      </c>
      <c r="C277" s="80" t="str">
        <f t="shared" si="30"/>
        <v>Nguyễn Thị Hoàng</v>
      </c>
      <c r="D277" s="80" t="str">
        <f t="shared" si="30"/>
        <v>Oanh</v>
      </c>
      <c r="E277" s="80" t="str">
        <f t="shared" si="30"/>
        <v>05/12/1986</v>
      </c>
      <c r="F277" s="80" t="str">
        <f t="shared" si="30"/>
        <v>BRVT</v>
      </c>
      <c r="G277" s="79"/>
      <c r="H277" s="79"/>
      <c r="I277" s="79"/>
      <c r="J277" s="79"/>
      <c r="K277" s="79"/>
      <c r="L277" s="79"/>
      <c r="M277" s="79"/>
      <c r="N277" s="109">
        <f t="shared" si="28"/>
        <v>0</v>
      </c>
      <c r="O277" s="104" t="str">
        <f t="shared" si="29"/>
        <v>Học lại</v>
      </c>
    </row>
    <row r="278" spans="1:15" ht="12.75" hidden="1">
      <c r="A278" s="2">
        <v>11</v>
      </c>
      <c r="B278" s="80" t="str">
        <f aca="true" t="shared" si="31" ref="B278:F286">B250</f>
        <v>LT-1208-K25</v>
      </c>
      <c r="C278" s="80" t="str">
        <f t="shared" si="31"/>
        <v>Nguyễn Thị Hồng </v>
      </c>
      <c r="D278" s="80" t="str">
        <f t="shared" si="31"/>
        <v>Thơm</v>
      </c>
      <c r="E278" s="80" t="str">
        <f t="shared" si="31"/>
        <v>16/08/1992</v>
      </c>
      <c r="F278" s="80" t="str">
        <f t="shared" si="31"/>
        <v>Đồng Nai</v>
      </c>
      <c r="G278" s="79"/>
      <c r="H278" s="79"/>
      <c r="I278" s="79"/>
      <c r="J278" s="79"/>
      <c r="K278" s="79"/>
      <c r="L278" s="79"/>
      <c r="M278" s="79"/>
      <c r="N278" s="109">
        <f t="shared" si="28"/>
        <v>0</v>
      </c>
      <c r="O278" s="104" t="str">
        <f t="shared" si="29"/>
        <v>Học lại</v>
      </c>
    </row>
    <row r="279" spans="1:15" ht="12.75" hidden="1">
      <c r="A279" s="2">
        <v>12</v>
      </c>
      <c r="B279" s="80" t="str">
        <f t="shared" si="31"/>
        <v>LT-1209-K25</v>
      </c>
      <c r="C279" s="80" t="str">
        <f t="shared" si="31"/>
        <v>Nguyễn Minh</v>
      </c>
      <c r="D279" s="80" t="str">
        <f t="shared" si="31"/>
        <v>Duy</v>
      </c>
      <c r="E279" s="80" t="str">
        <f t="shared" si="31"/>
        <v>20/05/1989</v>
      </c>
      <c r="F279" s="80" t="str">
        <f t="shared" si="31"/>
        <v>BRVT</v>
      </c>
      <c r="G279" s="79"/>
      <c r="H279" s="79"/>
      <c r="I279" s="79"/>
      <c r="J279" s="79"/>
      <c r="K279" s="79"/>
      <c r="L279" s="79"/>
      <c r="M279" s="79"/>
      <c r="N279" s="109">
        <f t="shared" si="28"/>
        <v>0</v>
      </c>
      <c r="O279" s="104" t="str">
        <f t="shared" si="29"/>
        <v>Học lại</v>
      </c>
    </row>
    <row r="280" spans="1:15" ht="12.75" hidden="1">
      <c r="A280" s="2">
        <v>13</v>
      </c>
      <c r="B280" s="80" t="str">
        <f t="shared" si="31"/>
        <v>LT-1210-K25</v>
      </c>
      <c r="C280" s="80" t="str">
        <f t="shared" si="31"/>
        <v>Vũ Thị </v>
      </c>
      <c r="D280" s="80" t="str">
        <f t="shared" si="31"/>
        <v>Vui</v>
      </c>
      <c r="E280" s="80" t="str">
        <f t="shared" si="31"/>
        <v>10/08/1994</v>
      </c>
      <c r="F280" s="80" t="str">
        <f t="shared" si="31"/>
        <v>BRVT</v>
      </c>
      <c r="G280" s="79"/>
      <c r="H280" s="79"/>
      <c r="I280" s="79"/>
      <c r="J280" s="79"/>
      <c r="K280" s="79"/>
      <c r="L280" s="79"/>
      <c r="M280" s="79"/>
      <c r="N280" s="109">
        <f t="shared" si="28"/>
        <v>0</v>
      </c>
      <c r="O280" s="104" t="str">
        <f t="shared" si="29"/>
        <v>Học lại</v>
      </c>
    </row>
    <row r="281" spans="1:15" ht="12.75" hidden="1">
      <c r="A281" s="2">
        <v>14</v>
      </c>
      <c r="B281" s="80" t="str">
        <f t="shared" si="31"/>
        <v>LT-1211-K25</v>
      </c>
      <c r="C281" s="80" t="str">
        <f t="shared" si="31"/>
        <v>Đỗ Viết </v>
      </c>
      <c r="D281" s="80" t="str">
        <f t="shared" si="31"/>
        <v>Long</v>
      </c>
      <c r="E281" s="80" t="str">
        <f t="shared" si="31"/>
        <v>24/10/1988</v>
      </c>
      <c r="F281" s="80" t="str">
        <f t="shared" si="31"/>
        <v>BRVT</v>
      </c>
      <c r="G281" s="79"/>
      <c r="H281" s="79"/>
      <c r="I281" s="79"/>
      <c r="J281" s="79"/>
      <c r="K281" s="79"/>
      <c r="L281" s="79"/>
      <c r="M281" s="79"/>
      <c r="N281" s="109">
        <f t="shared" si="28"/>
        <v>0</v>
      </c>
      <c r="O281" s="104" t="str">
        <f t="shared" si="29"/>
        <v>Học lại</v>
      </c>
    </row>
    <row r="282" spans="1:15" ht="12.75" hidden="1">
      <c r="A282" s="2">
        <v>15</v>
      </c>
      <c r="B282" s="80" t="str">
        <f t="shared" si="31"/>
        <v>LT-1212-K25</v>
      </c>
      <c r="C282" s="80" t="str">
        <f t="shared" si="31"/>
        <v>Lê Thị </v>
      </c>
      <c r="D282" s="80" t="str">
        <f t="shared" si="31"/>
        <v>Bình</v>
      </c>
      <c r="E282" s="80" t="str">
        <f t="shared" si="31"/>
        <v>02/01/1999</v>
      </c>
      <c r="F282" s="80" t="str">
        <f t="shared" si="31"/>
        <v>BRVT</v>
      </c>
      <c r="G282" s="79"/>
      <c r="H282" s="79"/>
      <c r="I282" s="79"/>
      <c r="J282" s="79"/>
      <c r="K282" s="79"/>
      <c r="L282" s="79"/>
      <c r="M282" s="79"/>
      <c r="N282" s="109">
        <f t="shared" si="28"/>
        <v>0</v>
      </c>
      <c r="O282" s="104" t="str">
        <f t="shared" si="29"/>
        <v>Học lại</v>
      </c>
    </row>
    <row r="283" spans="1:15" ht="12.75" hidden="1">
      <c r="A283" s="2">
        <v>16</v>
      </c>
      <c r="B283" s="80" t="str">
        <f t="shared" si="31"/>
        <v>LT-1213-K25</v>
      </c>
      <c r="C283" s="80" t="str">
        <f t="shared" si="31"/>
        <v>Võ Anh </v>
      </c>
      <c r="D283" s="80" t="str">
        <f t="shared" si="31"/>
        <v>Thạch</v>
      </c>
      <c r="E283" s="80" t="str">
        <f t="shared" si="31"/>
        <v>10/05/1995</v>
      </c>
      <c r="F283" s="80" t="str">
        <f t="shared" si="31"/>
        <v>BRVT</v>
      </c>
      <c r="G283" s="79"/>
      <c r="H283" s="79"/>
      <c r="I283" s="79"/>
      <c r="J283" s="79"/>
      <c r="K283" s="79"/>
      <c r="L283" s="79"/>
      <c r="M283" s="79"/>
      <c r="N283" s="109">
        <f t="shared" si="28"/>
        <v>0</v>
      </c>
      <c r="O283" s="104" t="str">
        <f t="shared" si="29"/>
        <v>Học lại</v>
      </c>
    </row>
    <row r="284" spans="1:15" ht="12.75" hidden="1">
      <c r="A284" s="2">
        <v>17</v>
      </c>
      <c r="B284" s="80" t="str">
        <f t="shared" si="31"/>
        <v>LT-1214-K25</v>
      </c>
      <c r="C284" s="80" t="str">
        <f t="shared" si="31"/>
        <v>Lưu Ý</v>
      </c>
      <c r="D284" s="80" t="str">
        <f t="shared" si="31"/>
        <v>Nhi</v>
      </c>
      <c r="E284" s="80" t="str">
        <f t="shared" si="31"/>
        <v>30/09/1998</v>
      </c>
      <c r="F284" s="80" t="str">
        <f t="shared" si="31"/>
        <v>BRVT</v>
      </c>
      <c r="G284" s="79"/>
      <c r="H284" s="79"/>
      <c r="I284" s="79"/>
      <c r="J284" s="79"/>
      <c r="K284" s="79"/>
      <c r="L284" s="79"/>
      <c r="M284" s="79"/>
      <c r="N284" s="109">
        <f t="shared" si="28"/>
        <v>0</v>
      </c>
      <c r="O284" s="104" t="str">
        <f t="shared" si="29"/>
        <v>Học lại</v>
      </c>
    </row>
    <row r="285" spans="1:15" ht="12.75" hidden="1">
      <c r="A285" s="2">
        <v>18</v>
      </c>
      <c r="B285" s="80" t="str">
        <f t="shared" si="31"/>
        <v>LT-1215-K25</v>
      </c>
      <c r="C285" s="80" t="str">
        <f t="shared" si="31"/>
        <v>Hoàng Minh</v>
      </c>
      <c r="D285" s="80" t="str">
        <f t="shared" si="31"/>
        <v>Thái</v>
      </c>
      <c r="E285" s="80" t="str">
        <f t="shared" si="31"/>
        <v>21/11/1996</v>
      </c>
      <c r="F285" s="80" t="str">
        <f t="shared" si="31"/>
        <v>BRVT</v>
      </c>
      <c r="G285" s="79"/>
      <c r="H285" s="79"/>
      <c r="I285" s="79"/>
      <c r="J285" s="79"/>
      <c r="K285" s="79"/>
      <c r="L285" s="79"/>
      <c r="M285" s="79"/>
      <c r="N285" s="109">
        <f t="shared" si="28"/>
        <v>0</v>
      </c>
      <c r="O285" s="104" t="str">
        <f t="shared" si="29"/>
        <v>Học lại</v>
      </c>
    </row>
    <row r="286" spans="1:15" ht="12.75" hidden="1">
      <c r="A286" s="2">
        <v>19</v>
      </c>
      <c r="B286" s="80" t="str">
        <f t="shared" si="31"/>
        <v>LT-1216-K25</v>
      </c>
      <c r="C286" s="80" t="str">
        <f t="shared" si="31"/>
        <v>Lê Nguyễn Bích </v>
      </c>
      <c r="D286" s="80" t="str">
        <f t="shared" si="31"/>
        <v>Toàn</v>
      </c>
      <c r="E286" s="80" t="str">
        <f t="shared" si="31"/>
        <v>17/09/1984</v>
      </c>
      <c r="F286" s="80" t="str">
        <f t="shared" si="31"/>
        <v>BRVT</v>
      </c>
      <c r="G286" s="79"/>
      <c r="H286" s="79"/>
      <c r="I286" s="79"/>
      <c r="J286" s="79"/>
      <c r="K286" s="79"/>
      <c r="L286" s="79"/>
      <c r="M286" s="79"/>
      <c r="N286" s="109">
        <f t="shared" si="28"/>
        <v>0</v>
      </c>
      <c r="O286" s="104" t="str">
        <f t="shared" si="29"/>
        <v>Học lại</v>
      </c>
    </row>
    <row r="287" spans="1:15" ht="12.75" hidden="1">
      <c r="A287" s="2"/>
      <c r="B287" s="80"/>
      <c r="C287" s="80"/>
      <c r="D287" s="80"/>
      <c r="E287" s="80"/>
      <c r="F287" s="80"/>
      <c r="G287" s="79"/>
      <c r="H287" s="79"/>
      <c r="I287" s="79"/>
      <c r="J287" s="79"/>
      <c r="K287" s="79"/>
      <c r="L287" s="79"/>
      <c r="M287" s="79"/>
      <c r="N287" s="109"/>
      <c r="O287" s="104"/>
    </row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27" ht="15.75">
      <c r="K327" s="40"/>
    </row>
  </sheetData>
  <sheetProtection password="CF75" sheet="1"/>
  <protectedRanges>
    <protectedRange sqref="F12:F17" name="Range1"/>
  </protectedRanges>
  <mergeCells count="77">
    <mergeCell ref="A265:A267"/>
    <mergeCell ref="B265:B267"/>
    <mergeCell ref="C265:D267"/>
    <mergeCell ref="E265:E267"/>
    <mergeCell ref="F265:F267"/>
    <mergeCell ref="G265:G266"/>
    <mergeCell ref="H265:I265"/>
    <mergeCell ref="J265:K265"/>
    <mergeCell ref="L265:M265"/>
    <mergeCell ref="N265:N267"/>
    <mergeCell ref="G1:M1"/>
    <mergeCell ref="O265:O267"/>
    <mergeCell ref="G236:G237"/>
    <mergeCell ref="H236:I236"/>
    <mergeCell ref="O236:O238"/>
    <mergeCell ref="H201:I201"/>
    <mergeCell ref="J201:K201"/>
    <mergeCell ref="L201:M201"/>
    <mergeCell ref="N201:N203"/>
    <mergeCell ref="O201:O203"/>
    <mergeCell ref="J236:K236"/>
    <mergeCell ref="L236:M236"/>
    <mergeCell ref="N236:N238"/>
    <mergeCell ref="A236:A238"/>
    <mergeCell ref="B236:B238"/>
    <mergeCell ref="C236:D238"/>
    <mergeCell ref="E236:E238"/>
    <mergeCell ref="F236:F238"/>
    <mergeCell ref="A201:A203"/>
    <mergeCell ref="B201:B203"/>
    <mergeCell ref="C201:D203"/>
    <mergeCell ref="E201:E203"/>
    <mergeCell ref="F201:F203"/>
    <mergeCell ref="G201:G202"/>
    <mergeCell ref="O67:O69"/>
    <mergeCell ref="A101:A103"/>
    <mergeCell ref="A67:A69"/>
    <mergeCell ref="B67:B69"/>
    <mergeCell ref="C67:D69"/>
    <mergeCell ref="E67:E69"/>
    <mergeCell ref="F67:F69"/>
    <mergeCell ref="G67:G68"/>
    <mergeCell ref="N67:N69"/>
    <mergeCell ref="H69:I69"/>
    <mergeCell ref="J69:K69"/>
    <mergeCell ref="L69:M69"/>
    <mergeCell ref="A168:A170"/>
    <mergeCell ref="A134:A136"/>
    <mergeCell ref="A5:M5"/>
    <mergeCell ref="D24:E24"/>
    <mergeCell ref="D26:E26"/>
    <mergeCell ref="D11:E11"/>
    <mergeCell ref="H11:K11"/>
    <mergeCell ref="A1:D1"/>
    <mergeCell ref="A2:D2"/>
    <mergeCell ref="G2:M2"/>
    <mergeCell ref="H67:I67"/>
    <mergeCell ref="J67:K67"/>
    <mergeCell ref="L67:M67"/>
    <mergeCell ref="D9:E9"/>
    <mergeCell ref="H9:M9"/>
    <mergeCell ref="D10:E10"/>
    <mergeCell ref="H16:K16"/>
    <mergeCell ref="B59:B61"/>
    <mergeCell ref="C59:D61"/>
    <mergeCell ref="E59:E61"/>
    <mergeCell ref="F59:F61"/>
    <mergeCell ref="G59:G60"/>
    <mergeCell ref="L11:M11"/>
    <mergeCell ref="D30:K30"/>
    <mergeCell ref="O59:O61"/>
    <mergeCell ref="H59:I59"/>
    <mergeCell ref="J59:K59"/>
    <mergeCell ref="L59:M59"/>
    <mergeCell ref="N59:N61"/>
    <mergeCell ref="D27:E27"/>
    <mergeCell ref="D28:E28"/>
  </mergeCells>
  <conditionalFormatting sqref="M70:M93 N96 M131:N131 M163:N163 M197:N197 G230:N230 N259 N287 M95 M137:M162 M171:M196 G204:M229 M104:M130">
    <cfRule type="cellIs" priority="212" dxfId="6" operator="lessThan" stopIfTrue="1">
      <formula>5</formula>
    </cfRule>
  </conditionalFormatting>
  <conditionalFormatting sqref="F32:F38">
    <cfRule type="cellIs" priority="192" dxfId="6" operator="lessThan" stopIfTrue="1">
      <formula>5</formula>
    </cfRule>
  </conditionalFormatting>
  <conditionalFormatting sqref="N95 N70:N93">
    <cfRule type="cellIs" priority="53" dxfId="6" operator="lessThan" stopIfTrue="1">
      <formula>5</formula>
    </cfRule>
  </conditionalFormatting>
  <conditionalFormatting sqref="M96">
    <cfRule type="cellIs" priority="49" dxfId="6" operator="lessThan" stopIfTrue="1">
      <formula>5</formula>
    </cfRule>
  </conditionalFormatting>
  <conditionalFormatting sqref="L171:L196 G171:H196 J171:J196">
    <cfRule type="cellIs" priority="35" dxfId="0" operator="lessThan">
      <formula>5</formula>
    </cfRule>
  </conditionalFormatting>
  <conditionalFormatting sqref="G70:G93 G95 I95:K95 I70:L93">
    <cfRule type="cellIs" priority="32" dxfId="0" operator="lessThan">
      <formula>5</formula>
    </cfRule>
  </conditionalFormatting>
  <conditionalFormatting sqref="I130 G104:G130 K104:L130">
    <cfRule type="cellIs" priority="30" dxfId="0" operator="lessThan">
      <formula>5</formula>
    </cfRule>
  </conditionalFormatting>
  <conditionalFormatting sqref="G137:G162 K137:L138 I137:I138 I140:I162 K140:L162">
    <cfRule type="cellIs" priority="28" dxfId="0" operator="lessThan">
      <formula>5</formula>
    </cfRule>
  </conditionalFormatting>
  <conditionalFormatting sqref="H130">
    <cfRule type="cellIs" priority="26" dxfId="0" operator="lessThan">
      <formula>5</formula>
    </cfRule>
  </conditionalFormatting>
  <conditionalFormatting sqref="J130">
    <cfRule type="cellIs" priority="24" dxfId="0" operator="lessThan">
      <formula>5</formula>
    </cfRule>
  </conditionalFormatting>
  <conditionalFormatting sqref="H137:H138 H140:H162">
    <cfRule type="cellIs" priority="22" dxfId="0" operator="lessThan">
      <formula>5</formula>
    </cfRule>
  </conditionalFormatting>
  <conditionalFormatting sqref="J137:J138 J140:J162">
    <cfRule type="cellIs" priority="20" dxfId="0" operator="lessThan">
      <formula>5</formula>
    </cfRule>
  </conditionalFormatting>
  <conditionalFormatting sqref="N104:N130">
    <cfRule type="cellIs" priority="18" dxfId="6" operator="lessThan" stopIfTrue="1">
      <formula>5</formula>
    </cfRule>
  </conditionalFormatting>
  <conditionalFormatting sqref="N137:N162">
    <cfRule type="cellIs" priority="17" dxfId="6" operator="lessThan" stopIfTrue="1">
      <formula>5</formula>
    </cfRule>
  </conditionalFormatting>
  <conditionalFormatting sqref="N171:N196">
    <cfRule type="cellIs" priority="16" dxfId="6" operator="lessThan" stopIfTrue="1">
      <formula>5</formula>
    </cfRule>
  </conditionalFormatting>
  <conditionalFormatting sqref="N204:N229">
    <cfRule type="cellIs" priority="15" dxfId="6" operator="lessThan" stopIfTrue="1">
      <formula>5</formula>
    </cfRule>
  </conditionalFormatting>
  <conditionalFormatting sqref="N268:N286">
    <cfRule type="cellIs" priority="13" dxfId="6" operator="lessThan" stopIfTrue="1">
      <formula>5</formula>
    </cfRule>
  </conditionalFormatting>
  <conditionalFormatting sqref="M94">
    <cfRule type="cellIs" priority="12" dxfId="6" operator="lessThan" stopIfTrue="1">
      <formula>5</formula>
    </cfRule>
  </conditionalFormatting>
  <conditionalFormatting sqref="N94">
    <cfRule type="cellIs" priority="11" dxfId="6" operator="lessThan" stopIfTrue="1">
      <formula>5</formula>
    </cfRule>
  </conditionalFormatting>
  <conditionalFormatting sqref="G94 I94:L94">
    <cfRule type="cellIs" priority="10" dxfId="0" operator="lessThan">
      <formula>5</formula>
    </cfRule>
  </conditionalFormatting>
  <conditionalFormatting sqref="G239:M258">
    <cfRule type="cellIs" priority="9" dxfId="6" operator="lessThan" stopIfTrue="1">
      <formula>5</formula>
    </cfRule>
  </conditionalFormatting>
  <conditionalFormatting sqref="N239:N258">
    <cfRule type="cellIs" priority="8" dxfId="6" operator="lessThan" stopIfTrue="1">
      <formula>5</formula>
    </cfRule>
  </conditionalFormatting>
  <conditionalFormatting sqref="H104:J129">
    <cfRule type="cellIs" priority="7" dxfId="0" operator="lessThan">
      <formula>5</formula>
    </cfRule>
  </conditionalFormatting>
  <conditionalFormatting sqref="H95 H70:H93">
    <cfRule type="cellIs" priority="5" dxfId="0" operator="lessThan">
      <formula>5</formula>
    </cfRule>
  </conditionalFormatting>
  <conditionalFormatting sqref="H94">
    <cfRule type="cellIs" priority="4" dxfId="0" operator="lessThan">
      <formula>5</formula>
    </cfRule>
  </conditionalFormatting>
  <conditionalFormatting sqref="K139:L139 I139">
    <cfRule type="cellIs" priority="3" dxfId="0" operator="lessThan">
      <formula>5</formula>
    </cfRule>
  </conditionalFormatting>
  <conditionalFormatting sqref="H139">
    <cfRule type="cellIs" priority="2" dxfId="0" operator="lessThan">
      <formula>5</formula>
    </cfRule>
  </conditionalFormatting>
  <conditionalFormatting sqref="J139">
    <cfRule type="cellIs" priority="1" dxfId="0" operator="lessThan">
      <formula>5</formula>
    </cfRule>
  </conditionalFormatting>
  <dataValidations count="2">
    <dataValidation type="list" allowBlank="1" showInputMessage="1" showErrorMessage="1" sqref="F13">
      <formula1>$C$49:$C$56</formula1>
    </dataValidation>
    <dataValidation type="list" allowBlank="1" showInputMessage="1" showErrorMessage="1" sqref="F16">
      <formula1>$B$70:$B$96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N_M_T_</dc:creator>
  <cp:keywords/>
  <dc:description/>
  <cp:lastModifiedBy>Windows User</cp:lastModifiedBy>
  <dcterms:created xsi:type="dcterms:W3CDTF">1996-10-14T23:33:28Z</dcterms:created>
  <dcterms:modified xsi:type="dcterms:W3CDTF">2020-03-05T00:53:48Z</dcterms:modified>
  <cp:category/>
  <cp:version/>
  <cp:contentType/>
  <cp:contentStatus/>
</cp:coreProperties>
</file>